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60" tabRatio="748" activeTab="0"/>
  </bookViews>
  <sheets>
    <sheet name="MGT&amp;MIS_2016-17" sheetId="1" r:id="rId1"/>
    <sheet name="Proposal" sheetId="2" r:id="rId2"/>
    <sheet name="Proposal &amp; Recommendation" sheetId="3" r:id="rId3"/>
    <sheet name="Sheet1" sheetId="4" r:id="rId4"/>
  </sheets>
  <definedNames>
    <definedName name="_xlnm._FilterDatabase" localSheetId="1" hidden="1">'Proposal'!$A$2:$H$42</definedName>
    <definedName name="_xlnm._FilterDatabase" localSheetId="2" hidden="1">'Proposal &amp; Recommendation'!$A$2:$D$42</definedName>
    <definedName name="_xlfn.COUNTIFS" hidden="1">#NAME?</definedName>
    <definedName name="_xlnm.Print_Area" localSheetId="0">'MGT&amp;MIS_2016-17'!$A$1:$DT$49</definedName>
    <definedName name="_xlnm.Print_Area" localSheetId="1">'Proposal'!$A$1:$H$42</definedName>
    <definedName name="_xlnm.Print_Area" localSheetId="2">'Proposal &amp; Recommendation'!$A$1:$E$42</definedName>
    <definedName name="_xlnm.Print_Titles" localSheetId="0">'MGT&amp;MIS_2016-17'!$A:$D,'MGT&amp;MIS_2016-17'!$1:$2</definedName>
    <definedName name="Z_0FEA203E_B1E1_4EB3_B906_F6B3349A1421_.wvu.FilterData" localSheetId="1" hidden="1">'Proposal'!$A$2:$H$42</definedName>
    <definedName name="Z_0FEA203E_B1E1_4EB3_B906_F6B3349A1421_.wvu.FilterData" localSheetId="2" hidden="1">'Proposal &amp; Recommendation'!$A$2:$D$42</definedName>
    <definedName name="Z_0FEA203E_B1E1_4EB3_B906_F6B3349A1421_.wvu.PrintArea" localSheetId="1" hidden="1">'Proposal'!$A$1:$H$42</definedName>
    <definedName name="Z_0FEA203E_B1E1_4EB3_B906_F6B3349A1421_.wvu.PrintArea" localSheetId="2" hidden="1">'Proposal &amp; Recommendation'!$A$1:$D$42</definedName>
    <definedName name="Z_524EAFF9_3BCD_407B_A756_893AC023507E_.wvu.FilterData" localSheetId="1" hidden="1">'Proposal'!$A$2:$H$42</definedName>
    <definedName name="Z_524EAFF9_3BCD_407B_A756_893AC023507E_.wvu.FilterData" localSheetId="2" hidden="1">'Proposal &amp; Recommendation'!$A$2:$D$42</definedName>
    <definedName name="Z_524EAFF9_3BCD_407B_A756_893AC023507E_.wvu.PrintArea" localSheetId="1" hidden="1">'Proposal'!$A$1:$H$42</definedName>
    <definedName name="Z_524EAFF9_3BCD_407B_A756_893AC023507E_.wvu.PrintArea" localSheetId="2" hidden="1">'Proposal &amp; Recommendation'!$A$1:$D$42</definedName>
  </definedNames>
  <calcPr fullCalcOnLoad="1"/>
</workbook>
</file>

<file path=xl/sharedStrings.xml><?xml version="1.0" encoding="utf-8"?>
<sst xmlns="http://schemas.openxmlformats.org/spreadsheetml/2006/main" count="487" uniqueCount="164">
  <si>
    <t>Fin.</t>
  </si>
  <si>
    <t>Phy.</t>
  </si>
  <si>
    <t>S. No.</t>
  </si>
  <si>
    <t xml:space="preserve">Activities </t>
  </si>
  <si>
    <t>Unit Description</t>
  </si>
  <si>
    <t>Per School</t>
  </si>
  <si>
    <t>Per District</t>
  </si>
  <si>
    <t>1 Day Orientation of VSS Members</t>
  </si>
  <si>
    <t xml:space="preserve">Identification Workshop </t>
  </si>
  <si>
    <t>1 Day non-residential training of trainers/RPs</t>
  </si>
  <si>
    <t>4 Days residential training of trainers/RPs</t>
  </si>
  <si>
    <t>Per Person</t>
  </si>
  <si>
    <t>Per Block</t>
  </si>
  <si>
    <t>Per Batch</t>
  </si>
  <si>
    <t xml:space="preserve">Management </t>
  </si>
  <si>
    <t>[i]</t>
  </si>
  <si>
    <t>[ii]</t>
  </si>
  <si>
    <t>[iv]</t>
  </si>
  <si>
    <t>[v]</t>
  </si>
  <si>
    <t>[vi]</t>
  </si>
  <si>
    <t>[vii]</t>
  </si>
  <si>
    <t>[viii]</t>
  </si>
  <si>
    <t>[ix]</t>
  </si>
  <si>
    <t>[x]</t>
  </si>
  <si>
    <t>Repair &amp; Maintenance  of Office Equipment</t>
  </si>
  <si>
    <t>[xi]</t>
  </si>
  <si>
    <t>[xii]</t>
  </si>
  <si>
    <t>[xiii]</t>
  </si>
  <si>
    <t>[xiv]</t>
  </si>
  <si>
    <t>[xv]</t>
  </si>
  <si>
    <t>[xvi]</t>
  </si>
  <si>
    <t>TA/DA</t>
  </si>
  <si>
    <t>[xvii]</t>
  </si>
  <si>
    <t>[xviii]</t>
  </si>
  <si>
    <t>[xix]</t>
  </si>
  <si>
    <t>[xx]</t>
  </si>
  <si>
    <t>[xxi]</t>
  </si>
  <si>
    <t>[xxii]</t>
  </si>
  <si>
    <t>MIS</t>
  </si>
  <si>
    <t>[iii]</t>
  </si>
  <si>
    <t>Preparation of AWP&amp;B</t>
  </si>
  <si>
    <t>Per Month</t>
  </si>
  <si>
    <t>Computer Cosumables</t>
  </si>
  <si>
    <t>Per Annum</t>
  </si>
  <si>
    <t>Dev./Maint. Of Website at DLO</t>
  </si>
  <si>
    <t xml:space="preserve">Contingency &amp; Others </t>
  </si>
  <si>
    <t>Purchase/Upgradation of Computer Software for DLO</t>
  </si>
  <si>
    <t xml:space="preserve">Training/Workshop </t>
  </si>
  <si>
    <t>Araria</t>
  </si>
  <si>
    <t>Recommended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</si>
  <si>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</si>
  <si>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</si>
  <si>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</si>
  <si>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</si>
  <si>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</si>
  <si>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</si>
  <si>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</si>
  <si>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</si>
  <si>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</si>
  <si>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</si>
  <si>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</si>
  <si>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</si>
  <si>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</si>
  <si>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Khagaria</t>
  </si>
  <si>
    <t>Kishanganj</t>
  </si>
  <si>
    <t>Katihar</t>
  </si>
  <si>
    <t>Lakhisarai</t>
  </si>
  <si>
    <t>Madhepura</t>
  </si>
  <si>
    <t>Madhubani</t>
  </si>
  <si>
    <t>Munger</t>
  </si>
  <si>
    <t>Muzaffarpur</t>
  </si>
  <si>
    <t>Nalanda</t>
  </si>
  <si>
    <t>Nawada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</si>
  <si>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</si>
  <si>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</si>
  <si>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</si>
  <si>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</si>
  <si>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</si>
  <si>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</si>
  <si>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</si>
  <si>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</si>
  <si>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</si>
  <si>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</si>
  <si>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</si>
  <si>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</si>
  <si>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</si>
  <si>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 xml:space="preserve"> </t>
  </si>
  <si>
    <t>Arwal</t>
  </si>
  <si>
    <t>Patna (Rural)</t>
  </si>
  <si>
    <t xml:space="preserve">Computer Equipment (Hardware etc.) for DLO </t>
  </si>
  <si>
    <t>Remarks</t>
  </si>
  <si>
    <t>Furnishing of Computer Room</t>
  </si>
  <si>
    <t>Electricity, Water &amp; Others miscellaneous Govt. Charges</t>
  </si>
  <si>
    <t>Salary for Officers and Staff of sanctioned strenght under Management Structure only including Statutory Provisions</t>
  </si>
  <si>
    <t>Unit Cost        (in Lacs)</t>
  </si>
  <si>
    <t xml:space="preserve">Salary for BRC Staff at Block Level including Statutory Provision </t>
  </si>
  <si>
    <t>Per Vehicle/District</t>
  </si>
  <si>
    <t>Management, MIS &amp; Media</t>
  </si>
  <si>
    <t>1.00/2.00/3.00</t>
  </si>
  <si>
    <t>Training of Head Master/Incharge HM on DISE</t>
  </si>
  <si>
    <t>0.25/.30/.40 For Patna 0.50</t>
  </si>
  <si>
    <t>9.00/12.00/15.00</t>
  </si>
  <si>
    <t>2.5/3.0/3.5</t>
  </si>
  <si>
    <t>1.0/1.5/2.0</t>
  </si>
  <si>
    <t>Telephone/ CUG/FAX/ Broadband/ Internet (Max. 3 connectivity including MIS)</t>
  </si>
  <si>
    <t>2.0/2.5/3.0</t>
  </si>
  <si>
    <t>Web - based MIS Activities</t>
  </si>
  <si>
    <t>Per Block/Per Annum</t>
  </si>
  <si>
    <t>(I)</t>
  </si>
  <si>
    <t>(II)</t>
  </si>
  <si>
    <t>Sub-Total (I)</t>
  </si>
  <si>
    <t>Sub-total (II - VSS/PRIs)</t>
  </si>
  <si>
    <t>(III)</t>
  </si>
  <si>
    <t>Sub-total (III- MIS)</t>
  </si>
  <si>
    <t>Districts</t>
  </si>
  <si>
    <t>E.Champaran</t>
  </si>
  <si>
    <t>Patna ( R)</t>
  </si>
  <si>
    <t>Patna ( U)</t>
  </si>
  <si>
    <t>W.Champaran</t>
  </si>
  <si>
    <t>Total</t>
  </si>
  <si>
    <t>Media</t>
  </si>
  <si>
    <t>Final</t>
  </si>
  <si>
    <t>Purchase of ECO Genset</t>
  </si>
  <si>
    <t>Purchase of  Equipment</t>
  </si>
  <si>
    <t>Purchase of Furniture
(As per requirment upto upper ceiling of Rs. 1.00 Lacs)</t>
  </si>
  <si>
    <t>Rent for office building hired for DLO (Subject to fixation of fair rent by Competent Authority) per Month</t>
  </si>
  <si>
    <t>Repair &amp; Maintenance of Furniture</t>
  </si>
  <si>
    <t>Hiring of Vehicle including POL (No of Vehicle X Rs. 25000/- X 12 months)</t>
  </si>
  <si>
    <t>Contigency/Miscellaneous Operating Expenses</t>
  </si>
  <si>
    <t>Workshop/ Meeting</t>
  </si>
  <si>
    <t>Bank Commission  Charges/Postal charges</t>
  </si>
  <si>
    <t>0.10/.15/0.20</t>
  </si>
  <si>
    <t>Advertisement/Publications</t>
  </si>
  <si>
    <t>Stationery/Consumables for Office</t>
  </si>
  <si>
    <t>Audit Fee/Audit of VSS/Court Cases/Others</t>
  </si>
  <si>
    <t>Appointment Process (Support &amp; Auxiliary)</t>
  </si>
  <si>
    <t>Capacity Building Training (Support &amp; Auxiliary)</t>
  </si>
  <si>
    <t>Repair &amp; Maintenance of Computer Hardware</t>
  </si>
  <si>
    <t>1.5/2.0/2.5</t>
  </si>
  <si>
    <t>Generator Running Expenses @ Rs. 800/- for 26 days in a month (Max. Rs. 2,50,000 lacs</t>
  </si>
  <si>
    <t>Liveries for Staff</t>
  </si>
  <si>
    <t>Per Staff</t>
  </si>
  <si>
    <t>0.25/0.15</t>
  </si>
  <si>
    <t>Sl.No.</t>
  </si>
  <si>
    <t>Name of District</t>
  </si>
  <si>
    <t>Patna (Urban)</t>
  </si>
  <si>
    <t>Primary Enrolment</t>
  </si>
  <si>
    <t>Upper Primary enrolment</t>
  </si>
  <si>
    <t>4 Driver</t>
  </si>
  <si>
    <t>Total MGT - Proposed</t>
  </si>
  <si>
    <t>Sl                No</t>
  </si>
  <si>
    <t>Vehicle POL (Petrol, Oil, Lubricants) only for office vehicle  (DPEP District)</t>
  </si>
  <si>
    <t>Repair &amp; Maintenance of Vehicle                               (DPEP District)</t>
  </si>
  <si>
    <t>[xxiii]</t>
  </si>
  <si>
    <t>[xxiv]</t>
  </si>
  <si>
    <t>[xxv]</t>
  </si>
  <si>
    <t>Salary - Districts</t>
  </si>
  <si>
    <t>Salary - Blocks</t>
  </si>
  <si>
    <t>CHECK-LIST Backward Delailing 2016-17 - MGT.</t>
  </si>
  <si>
    <t>U-DISE for all types of schools (Recognized as well as Registered)</t>
  </si>
  <si>
    <t>EL Encashment to Staff</t>
  </si>
  <si>
    <t>Total MGT - Recommendation</t>
  </si>
  <si>
    <t>Total Approved budget: F.Y. 2016-17 (I+II+III)</t>
  </si>
  <si>
    <t>State Total</t>
  </si>
</sst>
</file>

<file path=xl/styles.xml><?xml version="1.0" encoding="utf-8"?>
<styleSheet xmlns="http://schemas.openxmlformats.org/spreadsheetml/2006/main">
  <numFmts count="5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"/>
    <numFmt numFmtId="193" formatCode="0.00000"/>
    <numFmt numFmtId="194" formatCode="0.0000"/>
    <numFmt numFmtId="195" formatCode="0.000"/>
    <numFmt numFmtId="196" formatCode="0.000000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  <numFmt numFmtId="210" formatCode="0.0000;[Red]0.000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0"/>
      <name val="Sam"/>
      <family val="0"/>
    </font>
    <font>
      <sz val="9"/>
      <name val="Times New Roman"/>
      <family val="1"/>
    </font>
    <font>
      <sz val="8"/>
      <name val="Verdana"/>
      <family val="2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00B050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95" fontId="0" fillId="0" borderId="0" xfId="0" applyNumberForma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95" fontId="5" fillId="24" borderId="10" xfId="0" applyNumberFormat="1" applyFont="1" applyFill="1" applyBorder="1" applyAlignment="1" applyProtection="1">
      <alignment/>
      <protection/>
    </xf>
    <xf numFmtId="195" fontId="0" fillId="0" borderId="0" xfId="0" applyNumberForma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95" fontId="5" fillId="0" borderId="10" xfId="0" applyNumberFormat="1" applyFont="1" applyFill="1" applyBorder="1" applyAlignment="1" applyProtection="1">
      <alignment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93" fontId="5" fillId="0" borderId="10" xfId="0" applyNumberFormat="1" applyFont="1" applyBorder="1" applyAlignment="1">
      <alignment vertical="center" wrapText="1"/>
    </xf>
    <xf numFmtId="193" fontId="5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195" fontId="5" fillId="0" borderId="10" xfId="0" applyNumberFormat="1" applyFont="1" applyBorder="1" applyAlignment="1">
      <alignment vertical="center" wrapText="1"/>
    </xf>
    <xf numFmtId="195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3" fontId="5" fillId="24" borderId="10" xfId="0" applyNumberFormat="1" applyFont="1" applyFill="1" applyBorder="1" applyAlignment="1" applyProtection="1">
      <alignment/>
      <protection/>
    </xf>
    <xf numFmtId="193" fontId="6" fillId="0" borderId="10" xfId="0" applyNumberFormat="1" applyFont="1" applyFill="1" applyBorder="1" applyAlignment="1">
      <alignment vertical="center" wrapText="1"/>
    </xf>
    <xf numFmtId="193" fontId="5" fillId="0" borderId="10" xfId="0" applyNumberFormat="1" applyFont="1" applyFill="1" applyBorder="1" applyAlignment="1" applyProtection="1">
      <alignment/>
      <protection/>
    </xf>
    <xf numFmtId="195" fontId="6" fillId="0" borderId="10" xfId="0" applyNumberFormat="1" applyFont="1" applyBorder="1" applyAlignment="1">
      <alignment horizontal="right" vertical="center" wrapText="1"/>
    </xf>
    <xf numFmtId="193" fontId="5" fillId="0" borderId="10" xfId="0" applyNumberFormat="1" applyFont="1" applyBorder="1" applyAlignment="1">
      <alignment horizontal="righ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5" fontId="5" fillId="0" borderId="10" xfId="0" applyNumberFormat="1" applyFont="1" applyBorder="1" applyAlignment="1">
      <alignment horizontal="right" vertical="center" wrapText="1"/>
    </xf>
    <xf numFmtId="195" fontId="5" fillId="24" borderId="10" xfId="0" applyNumberFormat="1" applyFont="1" applyFill="1" applyBorder="1" applyAlignment="1" applyProtection="1">
      <alignment/>
      <protection/>
    </xf>
    <xf numFmtId="193" fontId="5" fillId="24" borderId="10" xfId="0" applyNumberFormat="1" applyFont="1" applyFill="1" applyBorder="1" applyAlignment="1" applyProtection="1">
      <alignment horizontal="center"/>
      <protection/>
    </xf>
    <xf numFmtId="193" fontId="3" fillId="0" borderId="10" xfId="0" applyNumberFormat="1" applyFont="1" applyBorder="1" applyAlignment="1">
      <alignment horizontal="right" vertical="center" wrapText="1"/>
    </xf>
    <xf numFmtId="193" fontId="5" fillId="24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right" vertical="center" wrapText="1"/>
    </xf>
    <xf numFmtId="195" fontId="5" fillId="0" borderId="10" xfId="0" applyNumberFormat="1" applyFont="1" applyFill="1" applyBorder="1" applyAlignment="1">
      <alignment vertical="center" wrapText="1"/>
    </xf>
    <xf numFmtId="194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93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93" fontId="0" fillId="0" borderId="0" xfId="0" applyNumberFormat="1" applyFont="1" applyFill="1" applyAlignment="1">
      <alignment vertical="center" wrapText="1"/>
    </xf>
    <xf numFmtId="193" fontId="5" fillId="26" borderId="10" xfId="0" applyNumberFormat="1" applyFont="1" applyFill="1" applyBorder="1" applyAlignment="1">
      <alignment vertical="center" wrapText="1"/>
    </xf>
    <xf numFmtId="0" fontId="5" fillId="27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93" fontId="0" fillId="0" borderId="0" xfId="0" applyNumberForma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93" fontId="25" fillId="0" borderId="10" xfId="0" applyNumberFormat="1" applyFont="1" applyBorder="1" applyAlignment="1">
      <alignment vertical="center"/>
    </xf>
    <xf numFmtId="19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193" fontId="6" fillId="0" borderId="10" xfId="0" applyNumberFormat="1" applyFont="1" applyBorder="1" applyAlignment="1">
      <alignment horizontal="right" vertical="center" wrapText="1"/>
    </xf>
    <xf numFmtId="195" fontId="27" fillId="0" borderId="10" xfId="0" applyNumberFormat="1" applyFont="1" applyFill="1" applyBorder="1" applyAlignment="1">
      <alignment vertical="center" wrapText="1"/>
    </xf>
    <xf numFmtId="193" fontId="6" fillId="27" borderId="10" xfId="0" applyNumberFormat="1" applyFont="1" applyFill="1" applyBorder="1" applyAlignment="1">
      <alignment horizontal="center" vertical="center" wrapText="1"/>
    </xf>
    <xf numFmtId="193" fontId="6" fillId="27" borderId="10" xfId="0" applyNumberFormat="1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195" fontId="6" fillId="2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6" fillId="28" borderId="10" xfId="0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6" fillId="28" borderId="10" xfId="0" applyFont="1" applyFill="1" applyBorder="1" applyAlignment="1">
      <alignment horizontal="center" vertical="center" wrapText="1"/>
    </xf>
    <xf numFmtId="193" fontId="6" fillId="29" borderId="10" xfId="0" applyNumberFormat="1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wrapText="1"/>
    </xf>
    <xf numFmtId="195" fontId="6" fillId="29" borderId="10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right" vertical="center" wrapText="1"/>
    </xf>
    <xf numFmtId="193" fontId="6" fillId="28" borderId="10" xfId="0" applyNumberFormat="1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195" fontId="5" fillId="30" borderId="10" xfId="0" applyNumberFormat="1" applyFont="1" applyFill="1" applyBorder="1" applyAlignment="1" applyProtection="1">
      <alignment/>
      <protection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92" fontId="25" fillId="0" borderId="10" xfId="0" applyNumberFormat="1" applyFont="1" applyBorder="1" applyAlignment="1">
      <alignment vertical="center"/>
    </xf>
    <xf numFmtId="193" fontId="25" fillId="26" borderId="10" xfId="0" applyNumberFormat="1" applyFont="1" applyFill="1" applyBorder="1" applyAlignment="1">
      <alignment vertical="center"/>
    </xf>
    <xf numFmtId="193" fontId="3" fillId="0" borderId="10" xfId="0" applyNumberFormat="1" applyFont="1" applyBorder="1" applyAlignment="1">
      <alignment vertical="center"/>
    </xf>
    <xf numFmtId="1" fontId="0" fillId="0" borderId="0" xfId="0" applyNumberFormat="1" applyFill="1" applyAlignment="1">
      <alignment vertical="center" wrapText="1"/>
    </xf>
    <xf numFmtId="0" fontId="6" fillId="31" borderId="17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left" vertical="center"/>
    </xf>
    <xf numFmtId="0" fontId="6" fillId="31" borderId="19" xfId="0" applyFont="1" applyFill="1" applyBorder="1" applyAlignment="1">
      <alignment horizontal="left" vertical="center"/>
    </xf>
    <xf numFmtId="0" fontId="6" fillId="28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27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  <xf numFmtId="0" fontId="6" fillId="29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W55"/>
  <sheetViews>
    <sheetView tabSelected="1" view="pageBreakPreview" zoomScaleNormal="115" zoomScaleSheetLayoutView="100" zoomScalePageLayoutView="0" workbookViewId="0" topLeftCell="A1">
      <pane xSplit="4" ySplit="3" topLeftCell="DQ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R46" sqref="DR46"/>
    </sheetView>
  </sheetViews>
  <sheetFormatPr defaultColWidth="9.140625" defaultRowHeight="12.75"/>
  <cols>
    <col min="1" max="1" width="6.8515625" style="1" customWidth="1"/>
    <col min="2" max="2" width="31.8515625" style="1" customWidth="1"/>
    <col min="3" max="4" width="13.00390625" style="1" customWidth="1"/>
    <col min="5" max="5" width="7.7109375" style="1" customWidth="1"/>
    <col min="6" max="6" width="11.7109375" style="8" customWidth="1"/>
    <col min="7" max="7" width="12.7109375" style="1" customWidth="1"/>
    <col min="8" max="8" width="9.28125" style="1" customWidth="1"/>
    <col min="9" max="9" width="11.00390625" style="1" customWidth="1"/>
    <col min="10" max="10" width="12.7109375" style="1" customWidth="1"/>
    <col min="11" max="11" width="7.7109375" style="8" customWidth="1"/>
    <col min="12" max="12" width="10.8515625" style="1" customWidth="1"/>
    <col min="13" max="13" width="12.7109375" style="8" customWidth="1"/>
    <col min="14" max="14" width="7.7109375" style="1" customWidth="1"/>
    <col min="15" max="15" width="10.8515625" style="8" customWidth="1"/>
    <col min="16" max="16" width="12.7109375" style="1" customWidth="1"/>
    <col min="17" max="17" width="7.7109375" style="8" customWidth="1"/>
    <col min="18" max="18" width="9.7109375" style="1" customWidth="1"/>
    <col min="19" max="19" width="12.7109375" style="8" customWidth="1"/>
    <col min="20" max="20" width="7.7109375" style="1" customWidth="1"/>
    <col min="21" max="21" width="9.7109375" style="8" customWidth="1"/>
    <col min="22" max="22" width="12.7109375" style="1" customWidth="1"/>
    <col min="23" max="23" width="7.7109375" style="8" customWidth="1"/>
    <col min="24" max="24" width="9.7109375" style="1" customWidth="1"/>
    <col min="25" max="25" width="12.7109375" style="8" customWidth="1"/>
    <col min="26" max="26" width="7.7109375" style="1" customWidth="1"/>
    <col min="27" max="27" width="9.7109375" style="8" customWidth="1"/>
    <col min="28" max="28" width="12.7109375" style="1" customWidth="1"/>
    <col min="29" max="29" width="7.7109375" style="8" customWidth="1"/>
    <col min="30" max="30" width="9.7109375" style="1" customWidth="1"/>
    <col min="31" max="31" width="12.7109375" style="1" customWidth="1"/>
    <col min="32" max="32" width="7.7109375" style="1" customWidth="1"/>
    <col min="33" max="33" width="10.57421875" style="1" customWidth="1"/>
    <col min="34" max="34" width="12.7109375" style="1" customWidth="1"/>
    <col min="35" max="35" width="7.7109375" style="1" customWidth="1"/>
    <col min="36" max="36" width="10.57421875" style="1" customWidth="1"/>
    <col min="37" max="37" width="12.7109375" style="1" customWidth="1"/>
    <col min="38" max="38" width="7.7109375" style="1" customWidth="1"/>
    <col min="39" max="39" width="9.7109375" style="1" customWidth="1"/>
    <col min="40" max="40" width="12.7109375" style="1" customWidth="1"/>
    <col min="41" max="41" width="7.7109375" style="1" customWidth="1"/>
    <col min="42" max="42" width="11.00390625" style="1" customWidth="1"/>
    <col min="43" max="43" width="12.7109375" style="1" customWidth="1"/>
    <col min="44" max="44" width="7.7109375" style="1" customWidth="1"/>
    <col min="45" max="45" width="10.8515625" style="1" customWidth="1"/>
    <col min="46" max="46" width="12.7109375" style="1" customWidth="1"/>
    <col min="47" max="47" width="7.7109375" style="1" customWidth="1"/>
    <col min="48" max="48" width="9.7109375" style="1" customWidth="1"/>
    <col min="49" max="49" width="12.7109375" style="1" customWidth="1"/>
    <col min="50" max="50" width="7.7109375" style="1" customWidth="1"/>
    <col min="51" max="51" width="9.7109375" style="1" customWidth="1"/>
    <col min="52" max="52" width="12.7109375" style="1" customWidth="1"/>
    <col min="53" max="53" width="7.7109375" style="1" customWidth="1"/>
    <col min="54" max="54" width="9.7109375" style="1" customWidth="1"/>
    <col min="55" max="55" width="12.7109375" style="1" customWidth="1"/>
    <col min="56" max="56" width="7.7109375" style="1" customWidth="1"/>
    <col min="57" max="57" width="9.7109375" style="1" customWidth="1"/>
    <col min="58" max="58" width="12.7109375" style="1" customWidth="1"/>
    <col min="59" max="59" width="7.7109375" style="1" customWidth="1"/>
    <col min="60" max="60" width="9.7109375" style="1" customWidth="1"/>
    <col min="61" max="61" width="12.7109375" style="1" customWidth="1"/>
    <col min="62" max="62" width="7.7109375" style="1" customWidth="1"/>
    <col min="63" max="63" width="9.7109375" style="1" customWidth="1"/>
    <col min="64" max="64" width="12.7109375" style="1" customWidth="1"/>
    <col min="65" max="65" width="7.7109375" style="1" customWidth="1"/>
    <col min="66" max="66" width="10.57421875" style="1" customWidth="1"/>
    <col min="67" max="67" width="12.7109375" style="1" customWidth="1"/>
    <col min="68" max="68" width="7.7109375" style="1" customWidth="1"/>
    <col min="69" max="69" width="11.140625" style="1" customWidth="1"/>
    <col min="70" max="70" width="12.7109375" style="1" customWidth="1"/>
    <col min="71" max="71" width="7.8515625" style="1" customWidth="1"/>
    <col min="72" max="72" width="10.57421875" style="1" customWidth="1"/>
    <col min="73" max="73" width="12.7109375" style="1" customWidth="1"/>
    <col min="74" max="75" width="9.7109375" style="1" customWidth="1"/>
    <col min="76" max="76" width="12.28125" style="1" customWidth="1"/>
    <col min="77" max="77" width="8.57421875" style="1" customWidth="1"/>
    <col min="78" max="78" width="11.7109375" style="1" customWidth="1"/>
    <col min="79" max="79" width="12.7109375" style="1" customWidth="1"/>
    <col min="80" max="80" width="7.7109375" style="1" customWidth="1"/>
    <col min="81" max="81" width="10.57421875" style="1" customWidth="1"/>
    <col min="82" max="82" width="12.7109375" style="1" customWidth="1"/>
    <col min="83" max="83" width="7.8515625" style="1" customWidth="1"/>
    <col min="84" max="84" width="9.7109375" style="1" customWidth="1"/>
    <col min="85" max="85" width="12.7109375" style="1" customWidth="1"/>
    <col min="86" max="86" width="8.00390625" style="1" customWidth="1"/>
    <col min="87" max="87" width="9.7109375" style="1" customWidth="1"/>
    <col min="88" max="88" width="12.7109375" style="1" customWidth="1"/>
    <col min="89" max="89" width="8.00390625" style="1" customWidth="1"/>
    <col min="90" max="90" width="9.7109375" style="1" customWidth="1"/>
    <col min="91" max="91" width="12.7109375" style="1" customWidth="1"/>
    <col min="92" max="92" width="8.28125" style="1" customWidth="1"/>
    <col min="93" max="93" width="9.7109375" style="1" customWidth="1"/>
    <col min="94" max="94" width="12.7109375" style="1" customWidth="1"/>
    <col min="95" max="95" width="9.140625" style="1" customWidth="1"/>
    <col min="96" max="96" width="9.7109375" style="1" customWidth="1"/>
    <col min="97" max="97" width="12.7109375" style="1" customWidth="1"/>
    <col min="98" max="98" width="8.00390625" style="1" customWidth="1"/>
    <col min="99" max="99" width="9.7109375" style="1" customWidth="1"/>
    <col min="100" max="100" width="11.8515625" style="1" customWidth="1"/>
    <col min="101" max="101" width="8.421875" style="1" customWidth="1"/>
    <col min="102" max="102" width="9.7109375" style="1" customWidth="1"/>
    <col min="103" max="103" width="12.7109375" style="1" customWidth="1"/>
    <col min="104" max="104" width="7.57421875" style="1" customWidth="1"/>
    <col min="105" max="105" width="9.7109375" style="1" customWidth="1"/>
    <col min="106" max="106" width="12.7109375" style="1" customWidth="1"/>
    <col min="107" max="107" width="8.00390625" style="1" customWidth="1"/>
    <col min="108" max="108" width="9.7109375" style="1" customWidth="1"/>
    <col min="109" max="109" width="12.7109375" style="1" customWidth="1"/>
    <col min="110" max="110" width="8.28125" style="1" customWidth="1"/>
    <col min="111" max="111" width="9.7109375" style="1" customWidth="1"/>
    <col min="112" max="112" width="12.7109375" style="1" customWidth="1"/>
    <col min="113" max="113" width="8.00390625" style="1" customWidth="1"/>
    <col min="114" max="114" width="9.7109375" style="1" customWidth="1"/>
    <col min="115" max="115" width="12.7109375" style="1" customWidth="1"/>
    <col min="116" max="116" width="8.28125" style="1" customWidth="1"/>
    <col min="117" max="117" width="9.7109375" style="1" customWidth="1"/>
    <col min="118" max="118" width="12.7109375" style="1" customWidth="1"/>
    <col min="119" max="119" width="8.421875" style="1" customWidth="1"/>
    <col min="120" max="120" width="9.7109375" style="1" customWidth="1"/>
    <col min="121" max="121" width="12.7109375" style="1" customWidth="1"/>
    <col min="122" max="122" width="9.7109375" style="1" customWidth="1"/>
    <col min="123" max="123" width="12.421875" style="1" customWidth="1"/>
    <col min="124" max="124" width="12.7109375" style="1" customWidth="1"/>
    <col min="125" max="125" width="10.8515625" style="1" customWidth="1"/>
    <col min="126" max="16384" width="9.140625" style="1" customWidth="1"/>
  </cols>
  <sheetData>
    <row r="1" spans="1:124" s="15" customFormat="1" ht="25.5" customHeight="1">
      <c r="A1" s="18" t="s">
        <v>2</v>
      </c>
      <c r="B1" s="19" t="s">
        <v>3</v>
      </c>
      <c r="C1" s="114" t="s">
        <v>94</v>
      </c>
      <c r="D1" s="114" t="s">
        <v>4</v>
      </c>
      <c r="E1" s="110" t="s">
        <v>48</v>
      </c>
      <c r="F1" s="110"/>
      <c r="G1" s="89" t="s">
        <v>49</v>
      </c>
      <c r="H1" s="110" t="s">
        <v>87</v>
      </c>
      <c r="I1" s="110"/>
      <c r="J1" s="89" t="s">
        <v>49</v>
      </c>
      <c r="K1" s="110" t="s">
        <v>50</v>
      </c>
      <c r="L1" s="110"/>
      <c r="M1" s="89" t="s">
        <v>49</v>
      </c>
      <c r="N1" s="110" t="s">
        <v>51</v>
      </c>
      <c r="O1" s="110"/>
      <c r="P1" s="89" t="s">
        <v>49</v>
      </c>
      <c r="Q1" s="110" t="s">
        <v>52</v>
      </c>
      <c r="R1" s="110"/>
      <c r="S1" s="89" t="s">
        <v>49</v>
      </c>
      <c r="T1" s="110" t="s">
        <v>53</v>
      </c>
      <c r="U1" s="110"/>
      <c r="V1" s="89" t="s">
        <v>49</v>
      </c>
      <c r="W1" s="110" t="s">
        <v>54</v>
      </c>
      <c r="X1" s="110"/>
      <c r="Y1" s="89" t="s">
        <v>49</v>
      </c>
      <c r="Z1" s="117" t="s">
        <v>55</v>
      </c>
      <c r="AA1" s="117"/>
      <c r="AB1" s="85" t="s">
        <v>49</v>
      </c>
      <c r="AC1" s="110" t="s">
        <v>56</v>
      </c>
      <c r="AD1" s="110"/>
      <c r="AE1" s="89" t="s">
        <v>49</v>
      </c>
      <c r="AF1" s="110" t="s">
        <v>57</v>
      </c>
      <c r="AG1" s="110"/>
      <c r="AH1" s="89" t="s">
        <v>49</v>
      </c>
      <c r="AI1" s="110" t="s">
        <v>58</v>
      </c>
      <c r="AJ1" s="110"/>
      <c r="AK1" s="89" t="s">
        <v>49</v>
      </c>
      <c r="AL1" s="110" t="s">
        <v>59</v>
      </c>
      <c r="AM1" s="110"/>
      <c r="AN1" s="89" t="s">
        <v>49</v>
      </c>
      <c r="AO1" s="110" t="s">
        <v>60</v>
      </c>
      <c r="AP1" s="110"/>
      <c r="AQ1" s="89" t="s">
        <v>49</v>
      </c>
      <c r="AR1" s="110" t="s">
        <v>61</v>
      </c>
      <c r="AS1" s="110"/>
      <c r="AT1" s="89" t="s">
        <v>49</v>
      </c>
      <c r="AU1" s="110" t="s">
        <v>62</v>
      </c>
      <c r="AV1" s="110"/>
      <c r="AW1" s="89" t="s">
        <v>49</v>
      </c>
      <c r="AX1" s="118" t="s">
        <v>65</v>
      </c>
      <c r="AY1" s="118"/>
      <c r="AZ1" s="89" t="s">
        <v>49</v>
      </c>
      <c r="BA1" s="110" t="s">
        <v>63</v>
      </c>
      <c r="BB1" s="110"/>
      <c r="BC1" s="89" t="s">
        <v>49</v>
      </c>
      <c r="BD1" s="118" t="s">
        <v>64</v>
      </c>
      <c r="BE1" s="118"/>
      <c r="BF1" s="89" t="s">
        <v>49</v>
      </c>
      <c r="BG1" s="110" t="s">
        <v>66</v>
      </c>
      <c r="BH1" s="110"/>
      <c r="BI1" s="89" t="s">
        <v>49</v>
      </c>
      <c r="BJ1" s="117" t="s">
        <v>67</v>
      </c>
      <c r="BK1" s="117"/>
      <c r="BL1" s="85" t="s">
        <v>49</v>
      </c>
      <c r="BM1" s="117" t="s">
        <v>68</v>
      </c>
      <c r="BN1" s="117"/>
      <c r="BO1" s="85" t="s">
        <v>49</v>
      </c>
      <c r="BP1" s="110" t="s">
        <v>69</v>
      </c>
      <c r="BQ1" s="110"/>
      <c r="BR1" s="89" t="s">
        <v>49</v>
      </c>
      <c r="BS1" s="110" t="s">
        <v>70</v>
      </c>
      <c r="BT1" s="110"/>
      <c r="BU1" s="89" t="s">
        <v>49</v>
      </c>
      <c r="BV1" s="110" t="s">
        <v>71</v>
      </c>
      <c r="BW1" s="110"/>
      <c r="BX1" s="89" t="s">
        <v>49</v>
      </c>
      <c r="BY1" s="110" t="s">
        <v>72</v>
      </c>
      <c r="BZ1" s="110"/>
      <c r="CA1" s="89" t="s">
        <v>49</v>
      </c>
      <c r="CB1" s="110" t="s">
        <v>88</v>
      </c>
      <c r="CC1" s="110"/>
      <c r="CD1" s="89" t="s">
        <v>49</v>
      </c>
      <c r="CE1" s="110" t="s">
        <v>73</v>
      </c>
      <c r="CF1" s="110"/>
      <c r="CG1" s="89" t="s">
        <v>49</v>
      </c>
      <c r="CH1" s="110" t="s">
        <v>74</v>
      </c>
      <c r="CI1" s="110"/>
      <c r="CJ1" s="89" t="s">
        <v>49</v>
      </c>
      <c r="CK1" s="110" t="s">
        <v>75</v>
      </c>
      <c r="CL1" s="110"/>
      <c r="CM1" s="89" t="s">
        <v>49</v>
      </c>
      <c r="CN1" s="110" t="s">
        <v>76</v>
      </c>
      <c r="CO1" s="110"/>
      <c r="CP1" s="89" t="s">
        <v>49</v>
      </c>
      <c r="CQ1" s="110" t="s">
        <v>77</v>
      </c>
      <c r="CR1" s="110"/>
      <c r="CS1" s="89" t="s">
        <v>49</v>
      </c>
      <c r="CT1" s="110" t="s">
        <v>78</v>
      </c>
      <c r="CU1" s="110"/>
      <c r="CV1" s="89" t="s">
        <v>49</v>
      </c>
      <c r="CW1" s="110" t="s">
        <v>79</v>
      </c>
      <c r="CX1" s="110"/>
      <c r="CY1" s="89" t="s">
        <v>49</v>
      </c>
      <c r="CZ1" s="110" t="s">
        <v>80</v>
      </c>
      <c r="DA1" s="110"/>
      <c r="DB1" s="89" t="s">
        <v>49</v>
      </c>
      <c r="DC1" s="110" t="s">
        <v>81</v>
      </c>
      <c r="DD1" s="110"/>
      <c r="DE1" s="89" t="s">
        <v>49</v>
      </c>
      <c r="DF1" s="110" t="s">
        <v>82</v>
      </c>
      <c r="DG1" s="110"/>
      <c r="DH1" s="89" t="s">
        <v>49</v>
      </c>
      <c r="DI1" s="110" t="s">
        <v>83</v>
      </c>
      <c r="DJ1" s="110"/>
      <c r="DK1" s="89" t="s">
        <v>49</v>
      </c>
      <c r="DL1" s="110" t="s">
        <v>84</v>
      </c>
      <c r="DM1" s="110"/>
      <c r="DN1" s="89" t="s">
        <v>49</v>
      </c>
      <c r="DO1" s="110" t="s">
        <v>85</v>
      </c>
      <c r="DP1" s="110"/>
      <c r="DQ1" s="89" t="s">
        <v>49</v>
      </c>
      <c r="DR1" s="114" t="s">
        <v>163</v>
      </c>
      <c r="DS1" s="114"/>
      <c r="DT1" s="73" t="s">
        <v>49</v>
      </c>
    </row>
    <row r="2" spans="1:124" s="15" customFormat="1" ht="12.75">
      <c r="A2" s="115" t="s">
        <v>97</v>
      </c>
      <c r="B2" s="115"/>
      <c r="C2" s="114"/>
      <c r="D2" s="114"/>
      <c r="E2" s="97" t="s">
        <v>1</v>
      </c>
      <c r="F2" s="76" t="s">
        <v>0</v>
      </c>
      <c r="G2" s="89" t="s">
        <v>0</v>
      </c>
      <c r="H2" s="91" t="s">
        <v>1</v>
      </c>
      <c r="I2" s="76" t="s">
        <v>0</v>
      </c>
      <c r="J2" s="89" t="s">
        <v>0</v>
      </c>
      <c r="K2" s="95" t="s">
        <v>1</v>
      </c>
      <c r="L2" s="76" t="s">
        <v>0</v>
      </c>
      <c r="M2" s="89" t="s">
        <v>0</v>
      </c>
      <c r="N2" s="91" t="s">
        <v>1</v>
      </c>
      <c r="O2" s="76" t="s">
        <v>0</v>
      </c>
      <c r="P2" s="89" t="s">
        <v>0</v>
      </c>
      <c r="Q2" s="92" t="s">
        <v>1</v>
      </c>
      <c r="R2" s="76" t="s">
        <v>0</v>
      </c>
      <c r="S2" s="89" t="s">
        <v>0</v>
      </c>
      <c r="T2" s="94" t="s">
        <v>1</v>
      </c>
      <c r="U2" s="76" t="s">
        <v>0</v>
      </c>
      <c r="V2" s="89" t="s">
        <v>0</v>
      </c>
      <c r="W2" s="92" t="s">
        <v>1</v>
      </c>
      <c r="X2" s="76" t="s">
        <v>0</v>
      </c>
      <c r="Y2" s="89" t="s">
        <v>0</v>
      </c>
      <c r="Z2" s="86" t="s">
        <v>1</v>
      </c>
      <c r="AA2" s="87" t="s">
        <v>0</v>
      </c>
      <c r="AB2" s="85" t="s">
        <v>0</v>
      </c>
      <c r="AC2" s="91" t="s">
        <v>1</v>
      </c>
      <c r="AD2" s="76" t="s">
        <v>0</v>
      </c>
      <c r="AE2" s="89" t="s">
        <v>0</v>
      </c>
      <c r="AF2" s="98" t="s">
        <v>1</v>
      </c>
      <c r="AG2" s="76" t="s">
        <v>0</v>
      </c>
      <c r="AH2" s="89" t="s">
        <v>0</v>
      </c>
      <c r="AI2" s="98" t="s">
        <v>1</v>
      </c>
      <c r="AJ2" s="76" t="s">
        <v>0</v>
      </c>
      <c r="AK2" s="89" t="s">
        <v>0</v>
      </c>
      <c r="AL2" s="90" t="s">
        <v>1</v>
      </c>
      <c r="AM2" s="76" t="s">
        <v>0</v>
      </c>
      <c r="AN2" s="89" t="s">
        <v>0</v>
      </c>
      <c r="AO2" s="94" t="s">
        <v>1</v>
      </c>
      <c r="AP2" s="76" t="s">
        <v>0</v>
      </c>
      <c r="AQ2" s="89" t="s">
        <v>0</v>
      </c>
      <c r="AR2" s="94" t="s">
        <v>1</v>
      </c>
      <c r="AS2" s="76" t="s">
        <v>0</v>
      </c>
      <c r="AT2" s="89" t="s">
        <v>0</v>
      </c>
      <c r="AU2" s="92" t="s">
        <v>1</v>
      </c>
      <c r="AV2" s="76" t="s">
        <v>0</v>
      </c>
      <c r="AW2" s="89" t="s">
        <v>0</v>
      </c>
      <c r="AX2" s="94" t="s">
        <v>1</v>
      </c>
      <c r="AY2" s="76" t="s">
        <v>0</v>
      </c>
      <c r="AZ2" s="89" t="s">
        <v>0</v>
      </c>
      <c r="BA2" s="99" t="s">
        <v>1</v>
      </c>
      <c r="BB2" s="76" t="s">
        <v>0</v>
      </c>
      <c r="BC2" s="89" t="s">
        <v>0</v>
      </c>
      <c r="BD2" s="82" t="s">
        <v>1</v>
      </c>
      <c r="BE2" s="76" t="s">
        <v>0</v>
      </c>
      <c r="BF2" s="89" t="s">
        <v>0</v>
      </c>
      <c r="BG2" s="91" t="s">
        <v>1</v>
      </c>
      <c r="BH2" s="76" t="s">
        <v>0</v>
      </c>
      <c r="BI2" s="89" t="s">
        <v>0</v>
      </c>
      <c r="BJ2" s="86" t="s">
        <v>1</v>
      </c>
      <c r="BK2" s="87" t="s">
        <v>0</v>
      </c>
      <c r="BL2" s="85" t="s">
        <v>0</v>
      </c>
      <c r="BM2" s="86" t="s">
        <v>1</v>
      </c>
      <c r="BN2" s="87" t="s">
        <v>0</v>
      </c>
      <c r="BO2" s="85" t="s">
        <v>0</v>
      </c>
      <c r="BP2" s="96" t="s">
        <v>1</v>
      </c>
      <c r="BQ2" s="76" t="s">
        <v>0</v>
      </c>
      <c r="BR2" s="89" t="s">
        <v>0</v>
      </c>
      <c r="BS2" s="95" t="s">
        <v>1</v>
      </c>
      <c r="BT2" s="76" t="s">
        <v>0</v>
      </c>
      <c r="BU2" s="89" t="s">
        <v>0</v>
      </c>
      <c r="BV2" s="82" t="s">
        <v>1</v>
      </c>
      <c r="BW2" s="76" t="s">
        <v>0</v>
      </c>
      <c r="BX2" s="89" t="s">
        <v>0</v>
      </c>
      <c r="BY2" s="75" t="s">
        <v>1</v>
      </c>
      <c r="BZ2" s="76" t="s">
        <v>0</v>
      </c>
      <c r="CA2" s="89" t="s">
        <v>0</v>
      </c>
      <c r="CB2" s="82" t="s">
        <v>1</v>
      </c>
      <c r="CC2" s="76" t="s">
        <v>0</v>
      </c>
      <c r="CD2" s="89" t="s">
        <v>0</v>
      </c>
      <c r="CE2" s="82" t="s">
        <v>1</v>
      </c>
      <c r="CF2" s="76" t="s">
        <v>0</v>
      </c>
      <c r="CG2" s="89" t="s">
        <v>0</v>
      </c>
      <c r="CH2" s="92" t="s">
        <v>1</v>
      </c>
      <c r="CI2" s="76" t="s">
        <v>0</v>
      </c>
      <c r="CJ2" s="89" t="s">
        <v>0</v>
      </c>
      <c r="CK2" s="84" t="s">
        <v>1</v>
      </c>
      <c r="CL2" s="76" t="s">
        <v>0</v>
      </c>
      <c r="CM2" s="89" t="s">
        <v>0</v>
      </c>
      <c r="CN2" s="98" t="s">
        <v>1</v>
      </c>
      <c r="CO2" s="76" t="s">
        <v>0</v>
      </c>
      <c r="CP2" s="89" t="s">
        <v>0</v>
      </c>
      <c r="CQ2" s="98" t="s">
        <v>1</v>
      </c>
      <c r="CR2" s="76" t="s">
        <v>0</v>
      </c>
      <c r="CS2" s="89" t="s">
        <v>0</v>
      </c>
      <c r="CT2" s="98" t="s">
        <v>1</v>
      </c>
      <c r="CU2" s="76" t="s">
        <v>0</v>
      </c>
      <c r="CV2" s="89" t="s">
        <v>0</v>
      </c>
      <c r="CW2" s="97" t="s">
        <v>1</v>
      </c>
      <c r="CX2" s="76" t="s">
        <v>0</v>
      </c>
      <c r="CY2" s="89" t="s">
        <v>0</v>
      </c>
      <c r="CZ2" s="90" t="s">
        <v>1</v>
      </c>
      <c r="DA2" s="76" t="s">
        <v>0</v>
      </c>
      <c r="DB2" s="89" t="s">
        <v>0</v>
      </c>
      <c r="DC2" s="95" t="s">
        <v>1</v>
      </c>
      <c r="DD2" s="76" t="s">
        <v>0</v>
      </c>
      <c r="DE2" s="89" t="s">
        <v>0</v>
      </c>
      <c r="DF2" s="95" t="s">
        <v>1</v>
      </c>
      <c r="DG2" s="76" t="s">
        <v>0</v>
      </c>
      <c r="DH2" s="89" t="s">
        <v>0</v>
      </c>
      <c r="DI2" s="98" t="s">
        <v>1</v>
      </c>
      <c r="DJ2" s="76" t="s">
        <v>0</v>
      </c>
      <c r="DK2" s="89" t="s">
        <v>0</v>
      </c>
      <c r="DL2" s="97" t="s">
        <v>1</v>
      </c>
      <c r="DM2" s="76" t="s">
        <v>0</v>
      </c>
      <c r="DN2" s="89" t="s">
        <v>0</v>
      </c>
      <c r="DO2" s="82" t="s">
        <v>1</v>
      </c>
      <c r="DP2" s="76" t="s">
        <v>0</v>
      </c>
      <c r="DQ2" s="89" t="s">
        <v>0</v>
      </c>
      <c r="DR2" s="74" t="s">
        <v>1</v>
      </c>
      <c r="DS2" s="74" t="s">
        <v>0</v>
      </c>
      <c r="DT2" s="72" t="s">
        <v>0</v>
      </c>
    </row>
    <row r="3" spans="1:124" ht="12.75">
      <c r="A3" s="22" t="s">
        <v>108</v>
      </c>
      <c r="B3" s="4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3"/>
      <c r="O3" s="93"/>
      <c r="P3" s="93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32"/>
    </row>
    <row r="4" spans="1:127" s="52" customFormat="1" ht="53.25" customHeight="1">
      <c r="A4" s="12" t="s">
        <v>15</v>
      </c>
      <c r="B4" s="9" t="s">
        <v>93</v>
      </c>
      <c r="C4" s="45"/>
      <c r="D4" s="11" t="s">
        <v>6</v>
      </c>
      <c r="E4" s="9">
        <v>1</v>
      </c>
      <c r="F4" s="39">
        <v>93.56817</v>
      </c>
      <c r="G4" s="17">
        <f aca="true" t="shared" si="0" ref="G4:G26">F4</f>
        <v>93.56817</v>
      </c>
      <c r="H4" s="43">
        <v>1</v>
      </c>
      <c r="I4" s="30">
        <v>95.4182</v>
      </c>
      <c r="J4" s="17">
        <f>I4-20</f>
        <v>75.4182</v>
      </c>
      <c r="K4" s="9">
        <v>1</v>
      </c>
      <c r="L4" s="39">
        <v>107.40074</v>
      </c>
      <c r="M4" s="17">
        <f aca="true" t="shared" si="1" ref="M4:M26">L4</f>
        <v>107.40074</v>
      </c>
      <c r="N4" s="9">
        <v>1</v>
      </c>
      <c r="O4" s="39">
        <v>108.6</v>
      </c>
      <c r="P4" s="17">
        <f aca="true" t="shared" si="2" ref="P4:P20">O4</f>
        <v>108.6</v>
      </c>
      <c r="Q4" s="9">
        <v>1</v>
      </c>
      <c r="R4" s="39">
        <v>126.65715</v>
      </c>
      <c r="S4" s="17">
        <f aca="true" t="shared" si="3" ref="S4:S26">R4</f>
        <v>126.65715</v>
      </c>
      <c r="T4" s="9">
        <v>1</v>
      </c>
      <c r="U4" s="39">
        <v>132.936</v>
      </c>
      <c r="V4" s="17">
        <f aca="true" t="shared" si="4" ref="V4:V26">U4</f>
        <v>132.936</v>
      </c>
      <c r="W4" s="9">
        <v>1</v>
      </c>
      <c r="X4" s="39">
        <v>133.80546</v>
      </c>
      <c r="Y4" s="17">
        <f aca="true" t="shared" si="5" ref="Y4:Y18">X4</f>
        <v>133.80546</v>
      </c>
      <c r="Z4" s="9">
        <v>1</v>
      </c>
      <c r="AA4" s="39">
        <v>104.47011</v>
      </c>
      <c r="AB4" s="17">
        <f aca="true" t="shared" si="6" ref="AB4:AB26">AA4</f>
        <v>104.47011</v>
      </c>
      <c r="AC4" s="9">
        <v>1</v>
      </c>
      <c r="AD4" s="39">
        <v>129.63621</v>
      </c>
      <c r="AE4" s="17">
        <f aca="true" t="shared" si="7" ref="AE4:AE26">AD4</f>
        <v>129.63621</v>
      </c>
      <c r="AF4" s="9">
        <v>1</v>
      </c>
      <c r="AG4" s="17">
        <v>182.99068</v>
      </c>
      <c r="AH4" s="17">
        <f>AG4-40</f>
        <v>142.99068</v>
      </c>
      <c r="AI4" s="9">
        <v>1</v>
      </c>
      <c r="AJ4" s="39">
        <v>187.58293</v>
      </c>
      <c r="AK4" s="17">
        <f>AJ4-30</f>
        <v>157.58293</v>
      </c>
      <c r="AL4" s="9">
        <v>1</v>
      </c>
      <c r="AM4" s="39">
        <v>119.20771</v>
      </c>
      <c r="AN4" s="17">
        <f aca="true" t="shared" si="8" ref="AN4:AN26">AM4</f>
        <v>119.20771</v>
      </c>
      <c r="AO4" s="9">
        <v>1</v>
      </c>
      <c r="AP4" s="39">
        <v>95.203</v>
      </c>
      <c r="AQ4" s="17">
        <f aca="true" t="shared" si="9" ref="AQ4:AQ26">AP4</f>
        <v>95.203</v>
      </c>
      <c r="AR4" s="9">
        <v>1</v>
      </c>
      <c r="AS4" s="39">
        <v>89.02</v>
      </c>
      <c r="AT4" s="17">
        <f aca="true" t="shared" si="10" ref="AT4:AT26">AS4</f>
        <v>89.02</v>
      </c>
      <c r="AU4" s="9">
        <v>1</v>
      </c>
      <c r="AV4" s="39">
        <v>104.23185</v>
      </c>
      <c r="AW4" s="17">
        <f aca="true" t="shared" si="11" ref="AW4:AW26">AV4</f>
        <v>104.23185</v>
      </c>
      <c r="AX4" s="9">
        <v>1</v>
      </c>
      <c r="AY4" s="39">
        <v>136.28178</v>
      </c>
      <c r="AZ4" s="17">
        <f aca="true" t="shared" si="12" ref="AZ4:AZ26">AY4</f>
        <v>136.28178</v>
      </c>
      <c r="BA4" s="9">
        <v>1</v>
      </c>
      <c r="BB4" s="39">
        <v>93.0993</v>
      </c>
      <c r="BC4" s="17">
        <f>BB4-10</f>
        <v>83.0993</v>
      </c>
      <c r="BD4" s="9">
        <v>1</v>
      </c>
      <c r="BE4" s="39">
        <v>98.47032</v>
      </c>
      <c r="BF4" s="17">
        <f>BE4-20</f>
        <v>78.47032</v>
      </c>
      <c r="BG4" s="9">
        <v>1</v>
      </c>
      <c r="BH4" s="39">
        <v>112.681</v>
      </c>
      <c r="BI4" s="17">
        <f aca="true" t="shared" si="13" ref="BI4:BI26">BH4</f>
        <v>112.681</v>
      </c>
      <c r="BJ4" s="9">
        <v>1</v>
      </c>
      <c r="BK4" s="39">
        <v>111.8284</v>
      </c>
      <c r="BL4" s="17">
        <f aca="true" t="shared" si="14" ref="BL4:BL26">BK4</f>
        <v>111.8284</v>
      </c>
      <c r="BM4" s="9">
        <v>1</v>
      </c>
      <c r="BN4" s="17">
        <v>169.30462</v>
      </c>
      <c r="BO4" s="17">
        <f>BN4-30</f>
        <v>139.30462</v>
      </c>
      <c r="BP4" s="9">
        <v>1</v>
      </c>
      <c r="BQ4" s="39">
        <v>117.53957</v>
      </c>
      <c r="BR4" s="17">
        <f aca="true" t="shared" si="15" ref="BR4:BR26">BQ4</f>
        <v>117.53957</v>
      </c>
      <c r="BS4" s="9">
        <v>1</v>
      </c>
      <c r="BT4" s="39">
        <v>167.93617</v>
      </c>
      <c r="BU4" s="17">
        <f>BT4-30</f>
        <v>137.93617</v>
      </c>
      <c r="BV4" s="9">
        <v>1</v>
      </c>
      <c r="BW4" s="39">
        <v>143.28711</v>
      </c>
      <c r="BX4" s="17">
        <f aca="true" t="shared" si="16" ref="BX4:BX20">BW4</f>
        <v>143.28711</v>
      </c>
      <c r="BY4" s="9">
        <v>1</v>
      </c>
      <c r="BZ4" s="39">
        <v>128.713</v>
      </c>
      <c r="CA4" s="17">
        <f aca="true" t="shared" si="17" ref="CA4:CA26">BZ4</f>
        <v>128.713</v>
      </c>
      <c r="CB4" s="9">
        <v>1</v>
      </c>
      <c r="CC4" s="39">
        <v>185.178</v>
      </c>
      <c r="CD4" s="17">
        <f aca="true" t="shared" si="18" ref="CD4:CD26">CC4</f>
        <v>185.178</v>
      </c>
      <c r="CE4" s="9">
        <v>0</v>
      </c>
      <c r="CF4" s="39">
        <f>CE4*C4</f>
        <v>0</v>
      </c>
      <c r="CG4" s="17">
        <f aca="true" t="shared" si="19" ref="CG4:CG26">CF4</f>
        <v>0</v>
      </c>
      <c r="CH4" s="9">
        <v>1</v>
      </c>
      <c r="CI4" s="39">
        <v>156.97913</v>
      </c>
      <c r="CJ4" s="17">
        <f>CI4-30</f>
        <v>126.97913</v>
      </c>
      <c r="CK4" s="9">
        <v>1</v>
      </c>
      <c r="CL4" s="39">
        <v>140.74</v>
      </c>
      <c r="CM4" s="17">
        <f aca="true" t="shared" si="20" ref="CM4:CM26">CL4</f>
        <v>140.74</v>
      </c>
      <c r="CN4" s="9">
        <v>1</v>
      </c>
      <c r="CO4" s="39">
        <v>108.93183</v>
      </c>
      <c r="CP4" s="17">
        <f aca="true" t="shared" si="21" ref="CP4:CP26">CO4</f>
        <v>108.93183</v>
      </c>
      <c r="CQ4" s="9">
        <v>1</v>
      </c>
      <c r="CR4" s="39">
        <v>178.66538</v>
      </c>
      <c r="CS4" s="17">
        <f aca="true" t="shared" si="22" ref="CS4:CS26">CR4</f>
        <v>178.66538</v>
      </c>
      <c r="CT4" s="9">
        <v>1</v>
      </c>
      <c r="CU4" s="39">
        <v>151.37234</v>
      </c>
      <c r="CV4" s="17">
        <f>CU4-20</f>
        <v>131.37234</v>
      </c>
      <c r="CW4" s="9">
        <v>1</v>
      </c>
      <c r="CX4" s="39">
        <v>82.66</v>
      </c>
      <c r="CY4" s="17">
        <f aca="true" t="shared" si="23" ref="CY4:CY26">CX4</f>
        <v>82.66</v>
      </c>
      <c r="CZ4" s="9">
        <v>1</v>
      </c>
      <c r="DA4" s="39">
        <v>83.87</v>
      </c>
      <c r="DB4" s="17">
        <f aca="true" t="shared" si="24" ref="DB4:DB26">DA4</f>
        <v>83.87</v>
      </c>
      <c r="DC4" s="9">
        <v>1</v>
      </c>
      <c r="DD4" s="39">
        <v>143.8</v>
      </c>
      <c r="DE4" s="17">
        <f>DD4-10</f>
        <v>133.8</v>
      </c>
      <c r="DF4" s="9">
        <v>1</v>
      </c>
      <c r="DG4" s="39">
        <v>146.65</v>
      </c>
      <c r="DH4" s="17">
        <f>DG4-20</f>
        <v>126.65</v>
      </c>
      <c r="DI4" s="9">
        <v>1</v>
      </c>
      <c r="DJ4" s="39">
        <v>100.70136</v>
      </c>
      <c r="DK4" s="17">
        <f aca="true" t="shared" si="25" ref="DK4:DK26">DJ4</f>
        <v>100.70136</v>
      </c>
      <c r="DL4" s="9">
        <v>1</v>
      </c>
      <c r="DM4" s="39">
        <v>141.52327</v>
      </c>
      <c r="DN4" s="17">
        <f aca="true" t="shared" si="26" ref="DN4:DN26">DM4</f>
        <v>141.52327</v>
      </c>
      <c r="DO4" s="9">
        <v>1</v>
      </c>
      <c r="DP4" s="39">
        <f>145.4375+0.02171</f>
        <v>145.45921</v>
      </c>
      <c r="DQ4" s="17">
        <f>DP4-1.42171</f>
        <v>144.03750000000002</v>
      </c>
      <c r="DR4" s="50">
        <f aca="true" t="shared" si="27" ref="DR4:DT5">E4+H4+K4+N4+Q4+T4+W4+Z4+AC4+AF4+AI4+AL4+AO4+AR4+AU4+BA4+BD4+AX4+BG4+BJ4+BM4+BP4+BS4+BV4+BY4+CB4+CE4+CH4+CK4+CN4+CQ4+CT4+CW4+CZ4+DC4+DF4+DI4+DL4+DO4</f>
        <v>38</v>
      </c>
      <c r="DS4" s="51">
        <f t="shared" si="27"/>
        <v>4856.399999999999</v>
      </c>
      <c r="DT4" s="51">
        <f t="shared" si="27"/>
        <v>4594.978289999999</v>
      </c>
      <c r="DU4" s="53"/>
      <c r="DW4" s="106"/>
    </row>
    <row r="5" spans="1:127" s="52" customFormat="1" ht="28.5" customHeight="1">
      <c r="A5" s="12" t="s">
        <v>16</v>
      </c>
      <c r="B5" s="9" t="s">
        <v>95</v>
      </c>
      <c r="C5" s="45"/>
      <c r="D5" s="11" t="s">
        <v>6</v>
      </c>
      <c r="E5" s="9">
        <v>1</v>
      </c>
      <c r="F5" s="39">
        <v>38.77128</v>
      </c>
      <c r="G5" s="17">
        <f t="shared" si="0"/>
        <v>38.77128</v>
      </c>
      <c r="H5" s="43">
        <v>1</v>
      </c>
      <c r="I5" s="30">
        <v>25.66655</v>
      </c>
      <c r="J5" s="17">
        <f>I5-10</f>
        <v>15.66655</v>
      </c>
      <c r="K5" s="9">
        <v>1</v>
      </c>
      <c r="L5" s="39">
        <v>60.04739</v>
      </c>
      <c r="M5" s="17">
        <f t="shared" si="1"/>
        <v>60.04739</v>
      </c>
      <c r="N5" s="9">
        <v>1</v>
      </c>
      <c r="O5" s="39">
        <f>41.66+5.53</f>
        <v>47.19</v>
      </c>
      <c r="P5" s="17">
        <f>O5-5.53</f>
        <v>41.66</v>
      </c>
      <c r="Q5" s="9">
        <v>1</v>
      </c>
      <c r="R5" s="39">
        <v>45.77598</v>
      </c>
      <c r="S5" s="17">
        <f t="shared" si="3"/>
        <v>45.77598</v>
      </c>
      <c r="T5" s="9">
        <v>1</v>
      </c>
      <c r="U5" s="39">
        <v>48.757</v>
      </c>
      <c r="V5" s="17">
        <f t="shared" si="4"/>
        <v>48.757</v>
      </c>
      <c r="W5" s="9">
        <v>1</v>
      </c>
      <c r="X5" s="39">
        <v>37.80774</v>
      </c>
      <c r="Y5" s="17">
        <f t="shared" si="5"/>
        <v>37.80774</v>
      </c>
      <c r="Z5" s="9">
        <v>1</v>
      </c>
      <c r="AA5" s="39">
        <v>30.42107</v>
      </c>
      <c r="AB5" s="17">
        <f t="shared" si="6"/>
        <v>30.42107</v>
      </c>
      <c r="AC5" s="9">
        <v>1</v>
      </c>
      <c r="AD5" s="39">
        <v>83.2089</v>
      </c>
      <c r="AE5" s="17">
        <f t="shared" si="7"/>
        <v>83.2089</v>
      </c>
      <c r="AF5" s="9">
        <v>1</v>
      </c>
      <c r="AG5" s="39">
        <v>85.205</v>
      </c>
      <c r="AH5" s="17">
        <f>AG5-20</f>
        <v>65.205</v>
      </c>
      <c r="AI5" s="9">
        <v>1</v>
      </c>
      <c r="AJ5" s="39">
        <f>95.9183</f>
        <v>95.9183</v>
      </c>
      <c r="AK5" s="17">
        <f aca="true" t="shared" si="28" ref="AK5:AK26">AJ5</f>
        <v>95.9183</v>
      </c>
      <c r="AL5" s="9">
        <v>1</v>
      </c>
      <c r="AM5" s="71">
        <v>29.45238</v>
      </c>
      <c r="AN5" s="17">
        <f t="shared" si="8"/>
        <v>29.45238</v>
      </c>
      <c r="AO5" s="9">
        <v>1</v>
      </c>
      <c r="AP5" s="39">
        <v>38.902</v>
      </c>
      <c r="AQ5" s="17">
        <f t="shared" si="9"/>
        <v>38.902</v>
      </c>
      <c r="AR5" s="9">
        <v>1</v>
      </c>
      <c r="AS5" s="39">
        <v>20.9</v>
      </c>
      <c r="AT5" s="17">
        <f t="shared" si="10"/>
        <v>20.9</v>
      </c>
      <c r="AU5" s="9">
        <v>1</v>
      </c>
      <c r="AV5" s="39">
        <v>59.13036</v>
      </c>
      <c r="AW5" s="17">
        <f t="shared" si="11"/>
        <v>59.13036</v>
      </c>
      <c r="AX5" s="9">
        <v>1</v>
      </c>
      <c r="AY5" s="39">
        <v>85.65195</v>
      </c>
      <c r="AZ5" s="17">
        <f t="shared" si="12"/>
        <v>85.65195</v>
      </c>
      <c r="BA5" s="9">
        <v>1</v>
      </c>
      <c r="BB5" s="39">
        <v>35.36638</v>
      </c>
      <c r="BC5" s="17">
        <f>BB5-10</f>
        <v>25.36638</v>
      </c>
      <c r="BD5" s="9">
        <v>1</v>
      </c>
      <c r="BE5" s="39">
        <v>21.65448</v>
      </c>
      <c r="BF5" s="17">
        <f aca="true" t="shared" si="29" ref="BF5:BF26">BE5</f>
        <v>21.65448</v>
      </c>
      <c r="BG5" s="9">
        <v>1</v>
      </c>
      <c r="BH5" s="39">
        <v>37.396</v>
      </c>
      <c r="BI5" s="17">
        <f t="shared" si="13"/>
        <v>37.396</v>
      </c>
      <c r="BJ5" s="9">
        <v>1</v>
      </c>
      <c r="BK5" s="39">
        <v>30.05129</v>
      </c>
      <c r="BL5" s="17">
        <f>BK5-2.64904</f>
        <v>27.402250000000002</v>
      </c>
      <c r="BM5" s="9">
        <v>1</v>
      </c>
      <c r="BN5" s="39">
        <v>45.3575</v>
      </c>
      <c r="BO5" s="17">
        <f>BN5-20</f>
        <v>25.3575</v>
      </c>
      <c r="BP5" s="9">
        <v>1</v>
      </c>
      <c r="BQ5" s="39">
        <v>21.70854</v>
      </c>
      <c r="BR5" s="17">
        <f t="shared" si="15"/>
        <v>21.70854</v>
      </c>
      <c r="BS5" s="9">
        <v>1</v>
      </c>
      <c r="BT5" s="39">
        <v>80.08212</v>
      </c>
      <c r="BU5" s="17">
        <f aca="true" t="shared" si="30" ref="BU5:BU26">BT5</f>
        <v>80.08212</v>
      </c>
      <c r="BV5" s="9">
        <v>1</v>
      </c>
      <c r="BW5" s="39">
        <v>91.02345</v>
      </c>
      <c r="BX5" s="17">
        <f t="shared" si="16"/>
        <v>91.02345</v>
      </c>
      <c r="BY5" s="9">
        <v>1</v>
      </c>
      <c r="BZ5" s="39">
        <v>30.78</v>
      </c>
      <c r="CA5" s="17">
        <f t="shared" si="17"/>
        <v>30.78</v>
      </c>
      <c r="CB5" s="9">
        <v>1</v>
      </c>
      <c r="CC5" s="39">
        <v>122.5251</v>
      </c>
      <c r="CD5" s="17">
        <f t="shared" si="18"/>
        <v>122.5251</v>
      </c>
      <c r="CE5" s="9">
        <v>0</v>
      </c>
      <c r="CF5" s="39">
        <f>CE5*C5</f>
        <v>0</v>
      </c>
      <c r="CG5" s="17">
        <f t="shared" si="19"/>
        <v>0</v>
      </c>
      <c r="CH5" s="9">
        <v>1</v>
      </c>
      <c r="CI5" s="39">
        <v>87.61415</v>
      </c>
      <c r="CJ5" s="17">
        <f>CI5-20</f>
        <v>67.61415</v>
      </c>
      <c r="CK5" s="9">
        <v>1</v>
      </c>
      <c r="CL5" s="39">
        <v>74.79</v>
      </c>
      <c r="CM5" s="17">
        <f t="shared" si="20"/>
        <v>74.79</v>
      </c>
      <c r="CN5" s="9">
        <v>1</v>
      </c>
      <c r="CO5" s="39">
        <v>42.99948</v>
      </c>
      <c r="CP5" s="17">
        <f t="shared" si="21"/>
        <v>42.99948</v>
      </c>
      <c r="CQ5" s="9">
        <v>1</v>
      </c>
      <c r="CR5" s="39">
        <v>105.01878</v>
      </c>
      <c r="CS5" s="17">
        <f t="shared" si="22"/>
        <v>105.01878</v>
      </c>
      <c r="CT5" s="9">
        <v>1</v>
      </c>
      <c r="CU5" s="39">
        <v>88.6754</v>
      </c>
      <c r="CV5" s="17">
        <f>CU5-20</f>
        <v>68.6754</v>
      </c>
      <c r="CW5" s="9">
        <v>1</v>
      </c>
      <c r="CX5" s="39">
        <v>22.1</v>
      </c>
      <c r="CY5" s="17">
        <f t="shared" si="23"/>
        <v>22.1</v>
      </c>
      <c r="CZ5" s="9">
        <v>1</v>
      </c>
      <c r="DA5" s="39">
        <v>19.494</v>
      </c>
      <c r="DB5" s="17">
        <f t="shared" si="24"/>
        <v>19.494</v>
      </c>
      <c r="DC5" s="9">
        <v>1</v>
      </c>
      <c r="DD5" s="39">
        <v>57.99</v>
      </c>
      <c r="DE5" s="17">
        <f>DD5-20</f>
        <v>37.99</v>
      </c>
      <c r="DF5" s="9">
        <v>1</v>
      </c>
      <c r="DG5" s="39">
        <v>71.99</v>
      </c>
      <c r="DH5" s="17">
        <f>DG5-20</f>
        <v>51.989999999999995</v>
      </c>
      <c r="DI5" s="9">
        <v>1</v>
      </c>
      <c r="DJ5" s="39">
        <v>53.4926</v>
      </c>
      <c r="DK5" s="17">
        <f>DJ5-20</f>
        <v>33.4926</v>
      </c>
      <c r="DL5" s="9">
        <v>1</v>
      </c>
      <c r="DM5" s="39">
        <v>88.43519</v>
      </c>
      <c r="DN5" s="17">
        <f t="shared" si="26"/>
        <v>88.43519</v>
      </c>
      <c r="DO5" s="9">
        <v>1</v>
      </c>
      <c r="DP5" s="39">
        <v>97.4575</v>
      </c>
      <c r="DQ5" s="17">
        <f>DP5-10</f>
        <v>87.4575</v>
      </c>
      <c r="DR5" s="50">
        <f t="shared" si="27"/>
        <v>38</v>
      </c>
      <c r="DS5" s="51">
        <f t="shared" si="27"/>
        <v>2158.80786</v>
      </c>
      <c r="DT5" s="51">
        <f t="shared" si="27"/>
        <v>1980.6288199999997</v>
      </c>
      <c r="DU5" s="53"/>
      <c r="DW5" s="106"/>
    </row>
    <row r="6" spans="1:127" s="52" customFormat="1" ht="19.5" customHeight="1">
      <c r="A6" s="12" t="s">
        <v>39</v>
      </c>
      <c r="B6" s="66" t="s">
        <v>122</v>
      </c>
      <c r="C6" s="45">
        <v>3</v>
      </c>
      <c r="D6" s="12" t="s">
        <v>6</v>
      </c>
      <c r="E6" s="9">
        <v>0</v>
      </c>
      <c r="F6" s="39">
        <f>E6*C6</f>
        <v>0</v>
      </c>
      <c r="G6" s="17">
        <f t="shared" si="0"/>
        <v>0</v>
      </c>
      <c r="H6" s="43">
        <v>0</v>
      </c>
      <c r="I6" s="30">
        <f>C6*H6</f>
        <v>0</v>
      </c>
      <c r="J6" s="17">
        <f aca="true" t="shared" si="31" ref="J6:J11">I6</f>
        <v>0</v>
      </c>
      <c r="K6" s="9">
        <v>0</v>
      </c>
      <c r="L6" s="39">
        <f>K6*C6</f>
        <v>0</v>
      </c>
      <c r="M6" s="17">
        <f t="shared" si="1"/>
        <v>0</v>
      </c>
      <c r="N6" s="9">
        <v>0</v>
      </c>
      <c r="O6" s="30">
        <f>I6*N6</f>
        <v>0</v>
      </c>
      <c r="P6" s="17">
        <f t="shared" si="2"/>
        <v>0</v>
      </c>
      <c r="Q6" s="9">
        <v>0</v>
      </c>
      <c r="R6" s="39">
        <f>Q6*C6</f>
        <v>0</v>
      </c>
      <c r="S6" s="17">
        <f t="shared" si="3"/>
        <v>0</v>
      </c>
      <c r="T6" s="9">
        <v>1</v>
      </c>
      <c r="U6" s="39">
        <v>0</v>
      </c>
      <c r="V6" s="17">
        <f t="shared" si="4"/>
        <v>0</v>
      </c>
      <c r="W6" s="9">
        <v>0</v>
      </c>
      <c r="X6" s="39">
        <f>W6*C6</f>
        <v>0</v>
      </c>
      <c r="Y6" s="17">
        <f t="shared" si="5"/>
        <v>0</v>
      </c>
      <c r="Z6" s="9">
        <v>0</v>
      </c>
      <c r="AA6" s="39">
        <f>Z6*C6</f>
        <v>0</v>
      </c>
      <c r="AB6" s="17">
        <f t="shared" si="6"/>
        <v>0</v>
      </c>
      <c r="AC6" s="9">
        <v>0</v>
      </c>
      <c r="AD6" s="39">
        <f>C6*AC6</f>
        <v>0</v>
      </c>
      <c r="AE6" s="17">
        <f t="shared" si="7"/>
        <v>0</v>
      </c>
      <c r="AF6" s="9">
        <v>0</v>
      </c>
      <c r="AG6" s="39">
        <f>AF6*C6</f>
        <v>0</v>
      </c>
      <c r="AH6" s="17">
        <f aca="true" t="shared" si="32" ref="AH6:AH17">AG6</f>
        <v>0</v>
      </c>
      <c r="AI6" s="9">
        <v>0</v>
      </c>
      <c r="AJ6" s="39">
        <f>AI6*C6</f>
        <v>0</v>
      </c>
      <c r="AK6" s="17">
        <f t="shared" si="28"/>
        <v>0</v>
      </c>
      <c r="AL6" s="9">
        <v>1</v>
      </c>
      <c r="AM6" s="39">
        <f>AL6*C6</f>
        <v>3</v>
      </c>
      <c r="AN6" s="17">
        <f t="shared" si="8"/>
        <v>3</v>
      </c>
      <c r="AO6" s="9">
        <v>0</v>
      </c>
      <c r="AP6" s="39">
        <f>AO6*C6</f>
        <v>0</v>
      </c>
      <c r="AQ6" s="17">
        <f t="shared" si="9"/>
        <v>0</v>
      </c>
      <c r="AR6" s="9">
        <v>0</v>
      </c>
      <c r="AS6" s="39">
        <f>AR6*F6</f>
        <v>0</v>
      </c>
      <c r="AT6" s="17">
        <f t="shared" si="10"/>
        <v>0</v>
      </c>
      <c r="AU6" s="9">
        <v>1</v>
      </c>
      <c r="AV6" s="39">
        <v>3</v>
      </c>
      <c r="AW6" s="17">
        <f t="shared" si="11"/>
        <v>3</v>
      </c>
      <c r="AX6" s="9"/>
      <c r="AY6" s="39">
        <f>AX6*C6</f>
        <v>0</v>
      </c>
      <c r="AZ6" s="17">
        <f t="shared" si="12"/>
        <v>0</v>
      </c>
      <c r="BA6" s="9">
        <v>0</v>
      </c>
      <c r="BB6" s="39">
        <f>BA6*C6</f>
        <v>0</v>
      </c>
      <c r="BC6" s="17">
        <f>BB6</f>
        <v>0</v>
      </c>
      <c r="BD6" s="9">
        <v>1</v>
      </c>
      <c r="BE6" s="39">
        <v>0</v>
      </c>
      <c r="BF6" s="17">
        <f t="shared" si="29"/>
        <v>0</v>
      </c>
      <c r="BG6" s="9">
        <v>0</v>
      </c>
      <c r="BH6" s="39">
        <f>BG6*C6</f>
        <v>0</v>
      </c>
      <c r="BI6" s="17">
        <f t="shared" si="13"/>
        <v>0</v>
      </c>
      <c r="BJ6" s="9">
        <v>0</v>
      </c>
      <c r="BK6" s="39">
        <f>BJ6*C6</f>
        <v>0</v>
      </c>
      <c r="BL6" s="17">
        <f t="shared" si="14"/>
        <v>0</v>
      </c>
      <c r="BM6" s="9"/>
      <c r="BN6" s="39">
        <f>BM6*C6</f>
        <v>0</v>
      </c>
      <c r="BO6" s="17">
        <f aca="true" t="shared" si="33" ref="BO6:BO26">BN6</f>
        <v>0</v>
      </c>
      <c r="BP6" s="9">
        <v>1</v>
      </c>
      <c r="BQ6" s="39">
        <v>0</v>
      </c>
      <c r="BR6" s="17">
        <f t="shared" si="15"/>
        <v>0</v>
      </c>
      <c r="BS6" s="9">
        <v>1</v>
      </c>
      <c r="BT6" s="39">
        <v>0</v>
      </c>
      <c r="BU6" s="17">
        <f t="shared" si="30"/>
        <v>0</v>
      </c>
      <c r="BV6" s="9">
        <v>0</v>
      </c>
      <c r="BW6" s="39">
        <f>BV6*C6</f>
        <v>0</v>
      </c>
      <c r="BX6" s="17">
        <f t="shared" si="16"/>
        <v>0</v>
      </c>
      <c r="BY6" s="9">
        <v>0</v>
      </c>
      <c r="BZ6" s="39">
        <f>BY6*F6</f>
        <v>0</v>
      </c>
      <c r="CA6" s="17">
        <f t="shared" si="17"/>
        <v>0</v>
      </c>
      <c r="CB6" s="9">
        <v>1</v>
      </c>
      <c r="CC6" s="39">
        <v>3</v>
      </c>
      <c r="CD6" s="17">
        <f t="shared" si="18"/>
        <v>3</v>
      </c>
      <c r="CE6" s="9">
        <v>0</v>
      </c>
      <c r="CF6" s="39">
        <f>CE6*C6</f>
        <v>0</v>
      </c>
      <c r="CG6" s="17">
        <f t="shared" si="19"/>
        <v>0</v>
      </c>
      <c r="CH6" s="9">
        <v>1</v>
      </c>
      <c r="CI6" s="39">
        <v>0</v>
      </c>
      <c r="CJ6" s="17">
        <f aca="true" t="shared" si="34" ref="CJ6:CJ26">CI6</f>
        <v>0</v>
      </c>
      <c r="CK6" s="9">
        <v>0</v>
      </c>
      <c r="CL6" s="39">
        <f>CK6*C6</f>
        <v>0</v>
      </c>
      <c r="CM6" s="17">
        <f t="shared" si="20"/>
        <v>0</v>
      </c>
      <c r="CN6" s="9">
        <v>0</v>
      </c>
      <c r="CO6" s="39">
        <f>CN6*C6</f>
        <v>0</v>
      </c>
      <c r="CP6" s="17">
        <f t="shared" si="21"/>
        <v>0</v>
      </c>
      <c r="CQ6" s="9">
        <v>1</v>
      </c>
      <c r="CR6" s="39">
        <v>3</v>
      </c>
      <c r="CS6" s="17">
        <f t="shared" si="22"/>
        <v>3</v>
      </c>
      <c r="CT6" s="9">
        <v>1</v>
      </c>
      <c r="CU6" s="39">
        <f>CT6*C6</f>
        <v>3</v>
      </c>
      <c r="CV6" s="17">
        <f aca="true" t="shared" si="35" ref="CV6:CV26">CU6</f>
        <v>3</v>
      </c>
      <c r="CW6" s="9">
        <v>0</v>
      </c>
      <c r="CX6" s="39">
        <f>CW6*C6</f>
        <v>0</v>
      </c>
      <c r="CY6" s="17">
        <f t="shared" si="23"/>
        <v>0</v>
      </c>
      <c r="CZ6" s="9">
        <v>0</v>
      </c>
      <c r="DA6" s="39">
        <f>CZ6*C6</f>
        <v>0</v>
      </c>
      <c r="DB6" s="17">
        <f t="shared" si="24"/>
        <v>0</v>
      </c>
      <c r="DC6" s="9"/>
      <c r="DD6" s="39">
        <f>DC6*C6</f>
        <v>0</v>
      </c>
      <c r="DE6" s="17">
        <f aca="true" t="shared" si="36" ref="DE6:DE20">DD6</f>
        <v>0</v>
      </c>
      <c r="DF6" s="9">
        <v>0</v>
      </c>
      <c r="DG6" s="39">
        <f>DF6*F6</f>
        <v>0</v>
      </c>
      <c r="DH6" s="17">
        <f aca="true" t="shared" si="37" ref="DH6:DH20">DG6</f>
        <v>0</v>
      </c>
      <c r="DI6" s="9">
        <v>0</v>
      </c>
      <c r="DJ6" s="39">
        <v>0</v>
      </c>
      <c r="DK6" s="17">
        <f t="shared" si="25"/>
        <v>0</v>
      </c>
      <c r="DL6" s="9">
        <v>0</v>
      </c>
      <c r="DM6" s="39">
        <f>DL6*C6</f>
        <v>0</v>
      </c>
      <c r="DN6" s="17">
        <f t="shared" si="26"/>
        <v>0</v>
      </c>
      <c r="DO6" s="9">
        <v>0</v>
      </c>
      <c r="DP6" s="39">
        <f>DO6*C6</f>
        <v>0</v>
      </c>
      <c r="DQ6" s="17">
        <f aca="true" t="shared" si="38" ref="DQ6:DQ26">DP6</f>
        <v>0</v>
      </c>
      <c r="DR6" s="50">
        <f aca="true" t="shared" si="39" ref="DR6:DR28">E6+H6+K6+N6+Q6+T6+W6+Z6+AC6+AF6+AI6+AL6+AO6+AR6+AU6+BA6+BD6+AX6+BG6+BJ6+BM6+BP6+BS6+BV6+BY6+CB6+CE6+CH6+CK6+CN6+CQ6+CT6+CW6+CZ6+DC6+DF6+DI6+DL6+DO6</f>
        <v>10</v>
      </c>
      <c r="DS6" s="51">
        <f aca="true" t="shared" si="40" ref="DS6:DS26">F6+I6+L6+O6+R6+U6+X6+AA6+AD6+AG6+AJ6+AM6+AP6+AS6+AV6+BB6+BE6+AY6+BH6+BK6+BN6+BQ6+BT6+BW6+BZ6+CC6+CF6+CI6+CL6+CO6+CR6+CU6+CX6+DA6+DD6+DG6+DJ6+DM6+DP6</f>
        <v>15</v>
      </c>
      <c r="DT6" s="51">
        <f aca="true" t="shared" si="41" ref="DT6:DT26">G6+J6+M6+P6+S6+V6+Y6+AB6+AE6+AH6+AK6+AN6+AQ6+AT6+AW6+BC6+BF6+AZ6+BI6+BL6+BO6+BR6+BU6+BX6+CA6+CD6+CG6+CJ6+CM6+CP6+CS6+CV6+CY6+DB6+DE6+DH6+DK6+DN6+DQ6</f>
        <v>15</v>
      </c>
      <c r="DU6" s="53"/>
      <c r="DW6" s="106"/>
    </row>
    <row r="7" spans="1:127" s="52" customFormat="1" ht="22.5" customHeight="1">
      <c r="A7" s="12" t="s">
        <v>17</v>
      </c>
      <c r="B7" s="66" t="s">
        <v>123</v>
      </c>
      <c r="C7" s="45">
        <v>1</v>
      </c>
      <c r="D7" s="6" t="s">
        <v>6</v>
      </c>
      <c r="E7" s="5">
        <v>1</v>
      </c>
      <c r="F7" s="20">
        <f>E7*C7</f>
        <v>1</v>
      </c>
      <c r="G7" s="16">
        <f t="shared" si="0"/>
        <v>1</v>
      </c>
      <c r="H7" s="41">
        <v>1</v>
      </c>
      <c r="I7" s="28">
        <f>C7*H7</f>
        <v>1</v>
      </c>
      <c r="J7" s="16">
        <f t="shared" si="31"/>
        <v>1</v>
      </c>
      <c r="K7" s="5">
        <v>1</v>
      </c>
      <c r="L7" s="20">
        <f>K7*C7</f>
        <v>1</v>
      </c>
      <c r="M7" s="16">
        <f t="shared" si="1"/>
        <v>1</v>
      </c>
      <c r="N7" s="5">
        <v>1</v>
      </c>
      <c r="O7" s="28">
        <f>I7*N7</f>
        <v>1</v>
      </c>
      <c r="P7" s="16">
        <f t="shared" si="2"/>
        <v>1</v>
      </c>
      <c r="Q7" s="5">
        <v>1</v>
      </c>
      <c r="R7" s="20">
        <f>Q7*C7</f>
        <v>1</v>
      </c>
      <c r="S7" s="16">
        <f t="shared" si="3"/>
        <v>1</v>
      </c>
      <c r="T7" s="5">
        <v>1</v>
      </c>
      <c r="U7" s="31">
        <f>O7*T7</f>
        <v>1</v>
      </c>
      <c r="V7" s="16">
        <f t="shared" si="4"/>
        <v>1</v>
      </c>
      <c r="W7" s="5">
        <v>1</v>
      </c>
      <c r="X7" s="20">
        <f>W7*C7</f>
        <v>1</v>
      </c>
      <c r="Y7" s="16">
        <f t="shared" si="5"/>
        <v>1</v>
      </c>
      <c r="Z7" s="5">
        <v>1</v>
      </c>
      <c r="AA7" s="20">
        <f>Z7*C7</f>
        <v>1</v>
      </c>
      <c r="AB7" s="16">
        <f t="shared" si="6"/>
        <v>1</v>
      </c>
      <c r="AC7" s="5">
        <v>1</v>
      </c>
      <c r="AD7" s="20">
        <f>C7*AC7</f>
        <v>1</v>
      </c>
      <c r="AE7" s="16">
        <f t="shared" si="7"/>
        <v>1</v>
      </c>
      <c r="AF7" s="5">
        <v>1</v>
      </c>
      <c r="AG7" s="20">
        <f>AF7*C7</f>
        <v>1</v>
      </c>
      <c r="AH7" s="16">
        <f t="shared" si="32"/>
        <v>1</v>
      </c>
      <c r="AI7" s="5">
        <v>1</v>
      </c>
      <c r="AJ7" s="20">
        <f>AI7*C7</f>
        <v>1</v>
      </c>
      <c r="AK7" s="16">
        <f t="shared" si="28"/>
        <v>1</v>
      </c>
      <c r="AL7" s="5">
        <v>1</v>
      </c>
      <c r="AM7" s="20">
        <f>AL7*C7</f>
        <v>1</v>
      </c>
      <c r="AN7" s="16">
        <f t="shared" si="8"/>
        <v>1</v>
      </c>
      <c r="AO7" s="5">
        <v>1</v>
      </c>
      <c r="AP7" s="20">
        <f>AO7*C7</f>
        <v>1</v>
      </c>
      <c r="AQ7" s="16">
        <f t="shared" si="9"/>
        <v>1</v>
      </c>
      <c r="AR7" s="5">
        <v>1</v>
      </c>
      <c r="AS7" s="20">
        <f>AR7*F7</f>
        <v>1</v>
      </c>
      <c r="AT7" s="16">
        <f t="shared" si="10"/>
        <v>1</v>
      </c>
      <c r="AU7" s="5">
        <v>1</v>
      </c>
      <c r="AV7" s="20">
        <f>AU7*C7</f>
        <v>1</v>
      </c>
      <c r="AW7" s="16">
        <f t="shared" si="11"/>
        <v>1</v>
      </c>
      <c r="AX7" s="5">
        <v>1</v>
      </c>
      <c r="AY7" s="20">
        <f>AX7*C7</f>
        <v>1</v>
      </c>
      <c r="AZ7" s="16">
        <f t="shared" si="12"/>
        <v>1</v>
      </c>
      <c r="BA7" s="5">
        <v>1</v>
      </c>
      <c r="BB7" s="20">
        <f>BA7*C7</f>
        <v>1</v>
      </c>
      <c r="BC7" s="16">
        <f>BB7</f>
        <v>1</v>
      </c>
      <c r="BD7" s="5">
        <v>1</v>
      </c>
      <c r="BE7" s="20">
        <f>BD7*F7</f>
        <v>1</v>
      </c>
      <c r="BF7" s="16">
        <f t="shared" si="29"/>
        <v>1</v>
      </c>
      <c r="BG7" s="5">
        <v>1</v>
      </c>
      <c r="BH7" s="20">
        <f>BG7*C7</f>
        <v>1</v>
      </c>
      <c r="BI7" s="16">
        <f t="shared" si="13"/>
        <v>1</v>
      </c>
      <c r="BJ7" s="5">
        <v>1</v>
      </c>
      <c r="BK7" s="20">
        <f>BJ7*C7</f>
        <v>1</v>
      </c>
      <c r="BL7" s="16">
        <f t="shared" si="14"/>
        <v>1</v>
      </c>
      <c r="BM7" s="5">
        <v>1</v>
      </c>
      <c r="BN7" s="20">
        <f>BM7*C7</f>
        <v>1</v>
      </c>
      <c r="BO7" s="16">
        <f t="shared" si="33"/>
        <v>1</v>
      </c>
      <c r="BP7" s="5">
        <v>1</v>
      </c>
      <c r="BQ7" s="20">
        <f>BP7*C7</f>
        <v>1</v>
      </c>
      <c r="BR7" s="16">
        <f t="shared" si="15"/>
        <v>1</v>
      </c>
      <c r="BS7" s="5">
        <v>1</v>
      </c>
      <c r="BT7" s="20">
        <f>BS7*C7</f>
        <v>1</v>
      </c>
      <c r="BU7" s="16">
        <f t="shared" si="30"/>
        <v>1</v>
      </c>
      <c r="BV7" s="5">
        <v>1</v>
      </c>
      <c r="BW7" s="20">
        <f>BV7*C7</f>
        <v>1</v>
      </c>
      <c r="BX7" s="16">
        <f t="shared" si="16"/>
        <v>1</v>
      </c>
      <c r="BY7" s="5">
        <v>1</v>
      </c>
      <c r="BZ7" s="20">
        <f>BY7*F7</f>
        <v>1</v>
      </c>
      <c r="CA7" s="16">
        <f t="shared" si="17"/>
        <v>1</v>
      </c>
      <c r="CB7" s="5">
        <v>1</v>
      </c>
      <c r="CC7" s="20">
        <f>CB7*C7</f>
        <v>1</v>
      </c>
      <c r="CD7" s="16">
        <f t="shared" si="18"/>
        <v>1</v>
      </c>
      <c r="CE7" s="5">
        <v>0</v>
      </c>
      <c r="CF7" s="20">
        <f>CE7*C7</f>
        <v>0</v>
      </c>
      <c r="CG7" s="16">
        <f t="shared" si="19"/>
        <v>0</v>
      </c>
      <c r="CH7" s="5">
        <v>1</v>
      </c>
      <c r="CI7" s="20">
        <f>CH7*C7</f>
        <v>1</v>
      </c>
      <c r="CJ7" s="16">
        <f t="shared" si="34"/>
        <v>1</v>
      </c>
      <c r="CK7" s="5">
        <v>1</v>
      </c>
      <c r="CL7" s="20">
        <f>CK7*C7</f>
        <v>1</v>
      </c>
      <c r="CM7" s="16">
        <f t="shared" si="20"/>
        <v>1</v>
      </c>
      <c r="CN7" s="5">
        <v>1</v>
      </c>
      <c r="CO7" s="20">
        <f>CN7*C7</f>
        <v>1</v>
      </c>
      <c r="CP7" s="16">
        <f t="shared" si="21"/>
        <v>1</v>
      </c>
      <c r="CQ7" s="5">
        <v>1</v>
      </c>
      <c r="CR7" s="20">
        <f>CQ7*C7</f>
        <v>1</v>
      </c>
      <c r="CS7" s="16">
        <f t="shared" si="22"/>
        <v>1</v>
      </c>
      <c r="CT7" s="5">
        <v>1</v>
      </c>
      <c r="CU7" s="20">
        <f>CT7*C7</f>
        <v>1</v>
      </c>
      <c r="CV7" s="16">
        <f t="shared" si="35"/>
        <v>1</v>
      </c>
      <c r="CW7" s="5">
        <v>1</v>
      </c>
      <c r="CX7" s="20">
        <v>1</v>
      </c>
      <c r="CY7" s="16">
        <f t="shared" si="23"/>
        <v>1</v>
      </c>
      <c r="CZ7" s="5">
        <v>1</v>
      </c>
      <c r="DA7" s="20">
        <v>1</v>
      </c>
      <c r="DB7" s="16">
        <f t="shared" si="24"/>
        <v>1</v>
      </c>
      <c r="DC7" s="5">
        <v>1</v>
      </c>
      <c r="DD7" s="20">
        <f>DC7*C7</f>
        <v>1</v>
      </c>
      <c r="DE7" s="16">
        <f t="shared" si="36"/>
        <v>1</v>
      </c>
      <c r="DF7" s="5">
        <v>1</v>
      </c>
      <c r="DG7" s="20">
        <f>DF7*F7</f>
        <v>1</v>
      </c>
      <c r="DH7" s="16">
        <f t="shared" si="37"/>
        <v>1</v>
      </c>
      <c r="DI7" s="5">
        <v>1</v>
      </c>
      <c r="DJ7" s="20">
        <f>DI7*C7</f>
        <v>1</v>
      </c>
      <c r="DK7" s="16">
        <f t="shared" si="25"/>
        <v>1</v>
      </c>
      <c r="DL7" s="5">
        <v>1</v>
      </c>
      <c r="DM7" s="20">
        <f>DL7*C7</f>
        <v>1</v>
      </c>
      <c r="DN7" s="16">
        <f t="shared" si="26"/>
        <v>1</v>
      </c>
      <c r="DO7" s="5">
        <v>1</v>
      </c>
      <c r="DP7" s="20">
        <f>DO7*C7</f>
        <v>1</v>
      </c>
      <c r="DQ7" s="16">
        <f t="shared" si="38"/>
        <v>1</v>
      </c>
      <c r="DR7" s="37">
        <f t="shared" si="39"/>
        <v>38</v>
      </c>
      <c r="DS7" s="34">
        <f t="shared" si="40"/>
        <v>38</v>
      </c>
      <c r="DT7" s="34">
        <f t="shared" si="41"/>
        <v>38</v>
      </c>
      <c r="DU7" s="53"/>
      <c r="DW7" s="106"/>
    </row>
    <row r="8" spans="1:127" s="52" customFormat="1" ht="40.5" customHeight="1">
      <c r="A8" s="12" t="s">
        <v>18</v>
      </c>
      <c r="B8" s="67" t="s">
        <v>124</v>
      </c>
      <c r="C8" s="45">
        <v>1</v>
      </c>
      <c r="D8" s="6" t="s">
        <v>6</v>
      </c>
      <c r="E8" s="5">
        <v>1</v>
      </c>
      <c r="F8" s="20">
        <f>E8*C8</f>
        <v>1</v>
      </c>
      <c r="G8" s="16">
        <f t="shared" si="0"/>
        <v>1</v>
      </c>
      <c r="H8" s="41">
        <v>1</v>
      </c>
      <c r="I8" s="28">
        <f>C8*H8</f>
        <v>1</v>
      </c>
      <c r="J8" s="16">
        <f t="shared" si="31"/>
        <v>1</v>
      </c>
      <c r="K8" s="5">
        <v>1</v>
      </c>
      <c r="L8" s="20">
        <f>K8*C8</f>
        <v>1</v>
      </c>
      <c r="M8" s="16">
        <f t="shared" si="1"/>
        <v>1</v>
      </c>
      <c r="N8" s="5">
        <v>1</v>
      </c>
      <c r="O8" s="28">
        <f>I8*N8</f>
        <v>1</v>
      </c>
      <c r="P8" s="16">
        <f t="shared" si="2"/>
        <v>1</v>
      </c>
      <c r="Q8" s="5">
        <v>1</v>
      </c>
      <c r="R8" s="20">
        <f>Q8*C8</f>
        <v>1</v>
      </c>
      <c r="S8" s="16">
        <f t="shared" si="3"/>
        <v>1</v>
      </c>
      <c r="T8" s="5">
        <v>1</v>
      </c>
      <c r="U8" s="31">
        <f>O8*T8</f>
        <v>1</v>
      </c>
      <c r="V8" s="16">
        <f t="shared" si="4"/>
        <v>1</v>
      </c>
      <c r="W8" s="5">
        <v>1</v>
      </c>
      <c r="X8" s="20">
        <f>W8*C8</f>
        <v>1</v>
      </c>
      <c r="Y8" s="16">
        <f t="shared" si="5"/>
        <v>1</v>
      </c>
      <c r="Z8" s="5">
        <v>1</v>
      </c>
      <c r="AA8" s="20">
        <f>Z8*C8</f>
        <v>1</v>
      </c>
      <c r="AB8" s="16">
        <f t="shared" si="6"/>
        <v>1</v>
      </c>
      <c r="AC8" s="5">
        <v>1</v>
      </c>
      <c r="AD8" s="20">
        <f>C8*AC8</f>
        <v>1</v>
      </c>
      <c r="AE8" s="16">
        <f t="shared" si="7"/>
        <v>1</v>
      </c>
      <c r="AF8" s="5">
        <v>1</v>
      </c>
      <c r="AG8" s="20">
        <f>AF8*C8</f>
        <v>1</v>
      </c>
      <c r="AH8" s="16">
        <f t="shared" si="32"/>
        <v>1</v>
      </c>
      <c r="AI8" s="5">
        <v>1</v>
      </c>
      <c r="AJ8" s="20">
        <f>AI8*C8</f>
        <v>1</v>
      </c>
      <c r="AK8" s="16">
        <f t="shared" si="28"/>
        <v>1</v>
      </c>
      <c r="AL8" s="5">
        <v>1</v>
      </c>
      <c r="AM8" s="20">
        <f>AL8*C8</f>
        <v>1</v>
      </c>
      <c r="AN8" s="16">
        <f t="shared" si="8"/>
        <v>1</v>
      </c>
      <c r="AO8" s="5">
        <v>1</v>
      </c>
      <c r="AP8" s="20">
        <f>AO8*C8</f>
        <v>1</v>
      </c>
      <c r="AQ8" s="16">
        <f t="shared" si="9"/>
        <v>1</v>
      </c>
      <c r="AR8" s="5">
        <v>1</v>
      </c>
      <c r="AS8" s="20">
        <f>AR8*F8</f>
        <v>1</v>
      </c>
      <c r="AT8" s="16">
        <f t="shared" si="10"/>
        <v>1</v>
      </c>
      <c r="AU8" s="5">
        <v>1</v>
      </c>
      <c r="AV8" s="20">
        <f>AU8*C8</f>
        <v>1</v>
      </c>
      <c r="AW8" s="16">
        <f t="shared" si="11"/>
        <v>1</v>
      </c>
      <c r="AX8" s="5">
        <v>1</v>
      </c>
      <c r="AY8" s="20">
        <f>AX8*C8</f>
        <v>1</v>
      </c>
      <c r="AZ8" s="16">
        <f t="shared" si="12"/>
        <v>1</v>
      </c>
      <c r="BA8" s="5">
        <v>1</v>
      </c>
      <c r="BB8" s="20">
        <f>BA8*C8</f>
        <v>1</v>
      </c>
      <c r="BC8" s="16">
        <f>BB8</f>
        <v>1</v>
      </c>
      <c r="BD8" s="5">
        <v>1</v>
      </c>
      <c r="BE8" s="20">
        <f>BD8*F8</f>
        <v>1</v>
      </c>
      <c r="BF8" s="16">
        <f t="shared" si="29"/>
        <v>1</v>
      </c>
      <c r="BG8" s="5">
        <v>1</v>
      </c>
      <c r="BH8" s="20">
        <f>BG8*C8</f>
        <v>1</v>
      </c>
      <c r="BI8" s="16">
        <f t="shared" si="13"/>
        <v>1</v>
      </c>
      <c r="BJ8" s="5">
        <v>1</v>
      </c>
      <c r="BK8" s="20">
        <f>BJ8*C8</f>
        <v>1</v>
      </c>
      <c r="BL8" s="16">
        <f t="shared" si="14"/>
        <v>1</v>
      </c>
      <c r="BM8" s="5">
        <v>1</v>
      </c>
      <c r="BN8" s="20">
        <f>BM8*C8</f>
        <v>1</v>
      </c>
      <c r="BO8" s="16">
        <f t="shared" si="33"/>
        <v>1</v>
      </c>
      <c r="BP8" s="5">
        <v>1</v>
      </c>
      <c r="BQ8" s="20">
        <f>BP8*C8</f>
        <v>1</v>
      </c>
      <c r="BR8" s="16">
        <f t="shared" si="15"/>
        <v>1</v>
      </c>
      <c r="BS8" s="5">
        <v>1</v>
      </c>
      <c r="BT8" s="20">
        <f>BS8*C8</f>
        <v>1</v>
      </c>
      <c r="BU8" s="16">
        <f t="shared" si="30"/>
        <v>1</v>
      </c>
      <c r="BV8" s="5">
        <v>1</v>
      </c>
      <c r="BW8" s="20">
        <f>BV8*C8</f>
        <v>1</v>
      </c>
      <c r="BX8" s="16">
        <f t="shared" si="16"/>
        <v>1</v>
      </c>
      <c r="BY8" s="5">
        <v>1</v>
      </c>
      <c r="BZ8" s="20">
        <f>BY8*F8</f>
        <v>1</v>
      </c>
      <c r="CA8" s="16">
        <f t="shared" si="17"/>
        <v>1</v>
      </c>
      <c r="CB8" s="5">
        <v>1</v>
      </c>
      <c r="CC8" s="20">
        <f>CB8*C8</f>
        <v>1</v>
      </c>
      <c r="CD8" s="16">
        <f t="shared" si="18"/>
        <v>1</v>
      </c>
      <c r="CE8" s="5">
        <v>0</v>
      </c>
      <c r="CF8" s="20">
        <f>CE8*C8</f>
        <v>0</v>
      </c>
      <c r="CG8" s="16">
        <f t="shared" si="19"/>
        <v>0</v>
      </c>
      <c r="CH8" s="5">
        <v>1</v>
      </c>
      <c r="CI8" s="20">
        <f>CH8*C8</f>
        <v>1</v>
      </c>
      <c r="CJ8" s="16">
        <f t="shared" si="34"/>
        <v>1</v>
      </c>
      <c r="CK8" s="5">
        <v>1</v>
      </c>
      <c r="CL8" s="20">
        <f>CK8*C8</f>
        <v>1</v>
      </c>
      <c r="CM8" s="16">
        <f t="shared" si="20"/>
        <v>1</v>
      </c>
      <c r="CN8" s="5">
        <v>1</v>
      </c>
      <c r="CO8" s="20">
        <f>CN8*C8</f>
        <v>1</v>
      </c>
      <c r="CP8" s="16">
        <f t="shared" si="21"/>
        <v>1</v>
      </c>
      <c r="CQ8" s="5">
        <v>1</v>
      </c>
      <c r="CR8" s="20">
        <f>CQ8*C8</f>
        <v>1</v>
      </c>
      <c r="CS8" s="16">
        <f t="shared" si="22"/>
        <v>1</v>
      </c>
      <c r="CT8" s="5">
        <v>1</v>
      </c>
      <c r="CU8" s="20">
        <f>CT8*C8</f>
        <v>1</v>
      </c>
      <c r="CV8" s="16">
        <f t="shared" si="35"/>
        <v>1</v>
      </c>
      <c r="CW8" s="5">
        <v>1</v>
      </c>
      <c r="CX8" s="20">
        <v>1</v>
      </c>
      <c r="CY8" s="16">
        <f t="shared" si="23"/>
        <v>1</v>
      </c>
      <c r="CZ8" s="5">
        <v>1</v>
      </c>
      <c r="DA8" s="20">
        <v>1</v>
      </c>
      <c r="DB8" s="16">
        <f t="shared" si="24"/>
        <v>1</v>
      </c>
      <c r="DC8" s="5">
        <v>1</v>
      </c>
      <c r="DD8" s="20">
        <f>DC8*C8</f>
        <v>1</v>
      </c>
      <c r="DE8" s="16">
        <f t="shared" si="36"/>
        <v>1</v>
      </c>
      <c r="DF8" s="5">
        <v>1</v>
      </c>
      <c r="DG8" s="20">
        <f>DF8*F8</f>
        <v>1</v>
      </c>
      <c r="DH8" s="16">
        <f t="shared" si="37"/>
        <v>1</v>
      </c>
      <c r="DI8" s="5">
        <v>1</v>
      </c>
      <c r="DJ8" s="20">
        <f>DI8*C8</f>
        <v>1</v>
      </c>
      <c r="DK8" s="16">
        <f t="shared" si="25"/>
        <v>1</v>
      </c>
      <c r="DL8" s="5">
        <v>1</v>
      </c>
      <c r="DM8" s="20">
        <f>DL8*C8</f>
        <v>1</v>
      </c>
      <c r="DN8" s="16">
        <f t="shared" si="26"/>
        <v>1</v>
      </c>
      <c r="DO8" s="5">
        <v>1</v>
      </c>
      <c r="DP8" s="20">
        <f>DO8*C8</f>
        <v>1</v>
      </c>
      <c r="DQ8" s="16">
        <f t="shared" si="38"/>
        <v>1</v>
      </c>
      <c r="DR8" s="37">
        <f t="shared" si="39"/>
        <v>38</v>
      </c>
      <c r="DS8" s="34">
        <f t="shared" si="40"/>
        <v>38</v>
      </c>
      <c r="DT8" s="34">
        <f t="shared" si="41"/>
        <v>38</v>
      </c>
      <c r="DU8" s="53"/>
      <c r="DW8" s="106"/>
    </row>
    <row r="9" spans="1:127" s="52" customFormat="1" ht="37.5" customHeight="1">
      <c r="A9" s="12" t="s">
        <v>19</v>
      </c>
      <c r="B9" s="67" t="s">
        <v>125</v>
      </c>
      <c r="C9" s="46" t="s">
        <v>100</v>
      </c>
      <c r="D9" s="12" t="s">
        <v>41</v>
      </c>
      <c r="E9" s="9">
        <v>1</v>
      </c>
      <c r="F9" s="31">
        <v>3</v>
      </c>
      <c r="G9" s="28">
        <f t="shared" si="0"/>
        <v>3</v>
      </c>
      <c r="H9" s="42">
        <v>1</v>
      </c>
      <c r="I9" s="28">
        <v>3</v>
      </c>
      <c r="J9" s="16">
        <f t="shared" si="31"/>
        <v>3</v>
      </c>
      <c r="K9" s="9">
        <v>1</v>
      </c>
      <c r="L9" s="20">
        <v>3.6</v>
      </c>
      <c r="M9" s="28">
        <f t="shared" si="1"/>
        <v>3.6</v>
      </c>
      <c r="N9" s="9">
        <v>1</v>
      </c>
      <c r="O9" s="31">
        <v>3.6</v>
      </c>
      <c r="P9" s="28">
        <f t="shared" si="2"/>
        <v>3.6</v>
      </c>
      <c r="Q9" s="9">
        <v>1</v>
      </c>
      <c r="R9" s="31">
        <v>4.8</v>
      </c>
      <c r="S9" s="28">
        <f t="shared" si="3"/>
        <v>4.8</v>
      </c>
      <c r="T9" s="9">
        <v>1</v>
      </c>
      <c r="U9" s="31">
        <v>4.8</v>
      </c>
      <c r="V9" s="28">
        <f t="shared" si="4"/>
        <v>4.8</v>
      </c>
      <c r="W9" s="9">
        <v>1</v>
      </c>
      <c r="X9" s="31">
        <v>3.6</v>
      </c>
      <c r="Y9" s="28">
        <f t="shared" si="5"/>
        <v>3.6</v>
      </c>
      <c r="Z9" s="9">
        <v>1</v>
      </c>
      <c r="AA9" s="31">
        <v>3.6</v>
      </c>
      <c r="AB9" s="28">
        <f t="shared" si="6"/>
        <v>3.6</v>
      </c>
      <c r="AC9" s="9">
        <v>1</v>
      </c>
      <c r="AD9" s="31">
        <v>4.8</v>
      </c>
      <c r="AE9" s="28">
        <f t="shared" si="7"/>
        <v>4.8</v>
      </c>
      <c r="AF9" s="9">
        <v>1</v>
      </c>
      <c r="AG9" s="31">
        <v>4.8</v>
      </c>
      <c r="AH9" s="28">
        <f t="shared" si="32"/>
        <v>4.8</v>
      </c>
      <c r="AI9" s="9">
        <v>1</v>
      </c>
      <c r="AJ9" s="31">
        <v>4.8</v>
      </c>
      <c r="AK9" s="28">
        <f t="shared" si="28"/>
        <v>4.8</v>
      </c>
      <c r="AL9" s="9">
        <v>1</v>
      </c>
      <c r="AM9" s="31">
        <v>3.6</v>
      </c>
      <c r="AN9" s="28">
        <f t="shared" si="8"/>
        <v>3.6</v>
      </c>
      <c r="AO9" s="9">
        <v>1</v>
      </c>
      <c r="AP9" s="31">
        <v>3</v>
      </c>
      <c r="AQ9" s="28">
        <f t="shared" si="9"/>
        <v>3</v>
      </c>
      <c r="AR9" s="9">
        <v>1</v>
      </c>
      <c r="AS9" s="31">
        <v>3</v>
      </c>
      <c r="AT9" s="28">
        <f t="shared" si="10"/>
        <v>3</v>
      </c>
      <c r="AU9" s="9">
        <v>1</v>
      </c>
      <c r="AV9" s="31">
        <v>3.6</v>
      </c>
      <c r="AW9" s="28">
        <f t="shared" si="11"/>
        <v>3.6</v>
      </c>
      <c r="AX9" s="9">
        <v>1</v>
      </c>
      <c r="AY9" s="31">
        <v>4.8</v>
      </c>
      <c r="AZ9" s="28">
        <f t="shared" si="12"/>
        <v>4.8</v>
      </c>
      <c r="BA9" s="9">
        <v>1</v>
      </c>
      <c r="BB9" s="31">
        <v>3</v>
      </c>
      <c r="BC9" s="28">
        <f>BB9*BA9</f>
        <v>3</v>
      </c>
      <c r="BD9" s="9">
        <v>1</v>
      </c>
      <c r="BE9" s="31">
        <v>3</v>
      </c>
      <c r="BF9" s="28">
        <f t="shared" si="29"/>
        <v>3</v>
      </c>
      <c r="BG9" s="9">
        <v>1</v>
      </c>
      <c r="BH9" s="31">
        <v>3</v>
      </c>
      <c r="BI9" s="28">
        <f t="shared" si="13"/>
        <v>3</v>
      </c>
      <c r="BJ9" s="9">
        <v>1</v>
      </c>
      <c r="BK9" s="31">
        <v>3.6</v>
      </c>
      <c r="BL9" s="28">
        <f t="shared" si="14"/>
        <v>3.6</v>
      </c>
      <c r="BM9" s="9">
        <v>1</v>
      </c>
      <c r="BN9" s="31">
        <f>4.8-0.2</f>
        <v>4.6</v>
      </c>
      <c r="BO9" s="28">
        <f t="shared" si="33"/>
        <v>4.6</v>
      </c>
      <c r="BP9" s="9">
        <v>1</v>
      </c>
      <c r="BQ9" s="31">
        <v>3</v>
      </c>
      <c r="BR9" s="28">
        <f t="shared" si="15"/>
        <v>3</v>
      </c>
      <c r="BS9" s="9">
        <v>1</v>
      </c>
      <c r="BT9" s="31">
        <v>4.8</v>
      </c>
      <c r="BU9" s="28">
        <f t="shared" si="30"/>
        <v>4.8</v>
      </c>
      <c r="BV9" s="9">
        <v>1</v>
      </c>
      <c r="BW9" s="31">
        <v>4.8</v>
      </c>
      <c r="BX9" s="28">
        <f t="shared" si="16"/>
        <v>4.8</v>
      </c>
      <c r="BY9" s="9">
        <v>1</v>
      </c>
      <c r="BZ9" s="31">
        <v>3.6</v>
      </c>
      <c r="CA9" s="28">
        <f t="shared" si="17"/>
        <v>3.6</v>
      </c>
      <c r="CB9" s="9">
        <v>1</v>
      </c>
      <c r="CC9" s="31">
        <v>6</v>
      </c>
      <c r="CD9" s="28">
        <f t="shared" si="18"/>
        <v>6</v>
      </c>
      <c r="CE9" s="9">
        <v>0</v>
      </c>
      <c r="CF9" s="31">
        <v>0</v>
      </c>
      <c r="CG9" s="28">
        <f t="shared" si="19"/>
        <v>0</v>
      </c>
      <c r="CH9" s="9">
        <v>1</v>
      </c>
      <c r="CI9" s="38">
        <v>3.6</v>
      </c>
      <c r="CJ9" s="28">
        <f t="shared" si="34"/>
        <v>3.6</v>
      </c>
      <c r="CK9" s="9">
        <v>1</v>
      </c>
      <c r="CL9" s="31">
        <v>4.8</v>
      </c>
      <c r="CM9" s="28">
        <f t="shared" si="20"/>
        <v>4.8</v>
      </c>
      <c r="CN9" s="9">
        <v>1</v>
      </c>
      <c r="CO9" s="31">
        <v>3</v>
      </c>
      <c r="CP9" s="28">
        <f t="shared" si="21"/>
        <v>3</v>
      </c>
      <c r="CQ9" s="9">
        <v>1</v>
      </c>
      <c r="CR9" s="31">
        <v>4.8</v>
      </c>
      <c r="CS9" s="28">
        <f t="shared" si="22"/>
        <v>4.8</v>
      </c>
      <c r="CT9" s="9">
        <v>1</v>
      </c>
      <c r="CU9" s="31">
        <v>4.8</v>
      </c>
      <c r="CV9" s="28">
        <f t="shared" si="35"/>
        <v>4.8</v>
      </c>
      <c r="CW9" s="9">
        <v>1</v>
      </c>
      <c r="CX9" s="31">
        <v>3</v>
      </c>
      <c r="CY9" s="28">
        <f t="shared" si="23"/>
        <v>3</v>
      </c>
      <c r="CZ9" s="9">
        <v>1</v>
      </c>
      <c r="DA9" s="38">
        <v>3</v>
      </c>
      <c r="DB9" s="30">
        <f t="shared" si="24"/>
        <v>3</v>
      </c>
      <c r="DC9" s="9">
        <v>1</v>
      </c>
      <c r="DD9" s="31">
        <v>4.8</v>
      </c>
      <c r="DE9" s="28">
        <f t="shared" si="36"/>
        <v>4.8</v>
      </c>
      <c r="DF9" s="9">
        <v>1</v>
      </c>
      <c r="DG9" s="31">
        <v>4.8</v>
      </c>
      <c r="DH9" s="28">
        <f t="shared" si="37"/>
        <v>4.8</v>
      </c>
      <c r="DI9" s="9">
        <v>1</v>
      </c>
      <c r="DJ9" s="31">
        <v>3.6</v>
      </c>
      <c r="DK9" s="28">
        <f t="shared" si="25"/>
        <v>3.6</v>
      </c>
      <c r="DL9" s="9">
        <v>1</v>
      </c>
      <c r="DM9" s="31">
        <v>4.8</v>
      </c>
      <c r="DN9" s="28">
        <f t="shared" si="26"/>
        <v>4.8</v>
      </c>
      <c r="DO9" s="9">
        <v>1</v>
      </c>
      <c r="DP9" s="31">
        <v>4.8</v>
      </c>
      <c r="DQ9" s="28">
        <f t="shared" si="38"/>
        <v>4.8</v>
      </c>
      <c r="DR9" s="37">
        <f t="shared" si="39"/>
        <v>38</v>
      </c>
      <c r="DS9" s="34">
        <f t="shared" si="40"/>
        <v>151.6</v>
      </c>
      <c r="DT9" s="34">
        <f t="shared" si="41"/>
        <v>151.6</v>
      </c>
      <c r="DU9" s="101"/>
      <c r="DW9" s="106"/>
    </row>
    <row r="10" spans="1:127" s="52" customFormat="1" ht="28.5" customHeight="1">
      <c r="A10" s="12" t="s">
        <v>20</v>
      </c>
      <c r="B10" s="9" t="s">
        <v>126</v>
      </c>
      <c r="C10" s="45">
        <v>0.1</v>
      </c>
      <c r="D10" s="6" t="s">
        <v>6</v>
      </c>
      <c r="E10" s="5">
        <v>1</v>
      </c>
      <c r="F10" s="20">
        <f>E10*C10</f>
        <v>0.1</v>
      </c>
      <c r="G10" s="16">
        <f t="shared" si="0"/>
        <v>0.1</v>
      </c>
      <c r="H10" s="41">
        <v>1</v>
      </c>
      <c r="I10" s="28">
        <f>C10*H10</f>
        <v>0.1</v>
      </c>
      <c r="J10" s="16">
        <f t="shared" si="31"/>
        <v>0.1</v>
      </c>
      <c r="K10" s="5">
        <v>1</v>
      </c>
      <c r="L10" s="20">
        <f>K10*C10</f>
        <v>0.1</v>
      </c>
      <c r="M10" s="16">
        <f t="shared" si="1"/>
        <v>0.1</v>
      </c>
      <c r="N10" s="5">
        <v>1</v>
      </c>
      <c r="O10" s="28">
        <f>I10*N10</f>
        <v>0.1</v>
      </c>
      <c r="P10" s="16">
        <f t="shared" si="2"/>
        <v>0.1</v>
      </c>
      <c r="Q10" s="5">
        <v>1</v>
      </c>
      <c r="R10" s="20">
        <f>Q10*C10</f>
        <v>0.1</v>
      </c>
      <c r="S10" s="16">
        <f t="shared" si="3"/>
        <v>0.1</v>
      </c>
      <c r="T10" s="5">
        <v>1</v>
      </c>
      <c r="U10" s="31">
        <f>O10*T10</f>
        <v>0.1</v>
      </c>
      <c r="V10" s="16">
        <f t="shared" si="4"/>
        <v>0.1</v>
      </c>
      <c r="W10" s="5">
        <v>1</v>
      </c>
      <c r="X10" s="20">
        <f>W10*C10</f>
        <v>0.1</v>
      </c>
      <c r="Y10" s="16">
        <f t="shared" si="5"/>
        <v>0.1</v>
      </c>
      <c r="Z10" s="5">
        <v>1</v>
      </c>
      <c r="AA10" s="20">
        <f>Z10*C10</f>
        <v>0.1</v>
      </c>
      <c r="AB10" s="16">
        <f t="shared" si="6"/>
        <v>0.1</v>
      </c>
      <c r="AC10" s="5">
        <v>1</v>
      </c>
      <c r="AD10" s="20">
        <f>C10*AC10</f>
        <v>0.1</v>
      </c>
      <c r="AE10" s="16">
        <f t="shared" si="7"/>
        <v>0.1</v>
      </c>
      <c r="AF10" s="5">
        <v>1</v>
      </c>
      <c r="AG10" s="20">
        <f>AF10*C10</f>
        <v>0.1</v>
      </c>
      <c r="AH10" s="16">
        <f t="shared" si="32"/>
        <v>0.1</v>
      </c>
      <c r="AI10" s="5">
        <v>1</v>
      </c>
      <c r="AJ10" s="20">
        <f>AI10*C10</f>
        <v>0.1</v>
      </c>
      <c r="AK10" s="16">
        <f t="shared" si="28"/>
        <v>0.1</v>
      </c>
      <c r="AL10" s="5">
        <v>1</v>
      </c>
      <c r="AM10" s="20">
        <f>AL10*C10</f>
        <v>0.1</v>
      </c>
      <c r="AN10" s="16">
        <f t="shared" si="8"/>
        <v>0.1</v>
      </c>
      <c r="AO10" s="5">
        <v>1</v>
      </c>
      <c r="AP10" s="20">
        <f>AO10*C10</f>
        <v>0.1</v>
      </c>
      <c r="AQ10" s="16">
        <f t="shared" si="9"/>
        <v>0.1</v>
      </c>
      <c r="AR10" s="5">
        <v>1</v>
      </c>
      <c r="AS10" s="20">
        <f>AR10*F10</f>
        <v>0.1</v>
      </c>
      <c r="AT10" s="16">
        <f t="shared" si="10"/>
        <v>0.1</v>
      </c>
      <c r="AU10" s="5">
        <v>1</v>
      </c>
      <c r="AV10" s="20">
        <f>AU10*C10</f>
        <v>0.1</v>
      </c>
      <c r="AW10" s="16">
        <f t="shared" si="11"/>
        <v>0.1</v>
      </c>
      <c r="AX10" s="5">
        <v>1</v>
      </c>
      <c r="AY10" s="20">
        <f>AX10*C10</f>
        <v>0.1</v>
      </c>
      <c r="AZ10" s="16">
        <f t="shared" si="12"/>
        <v>0.1</v>
      </c>
      <c r="BA10" s="5">
        <v>1</v>
      </c>
      <c r="BB10" s="20">
        <f>BA10*C10</f>
        <v>0.1</v>
      </c>
      <c r="BC10" s="16">
        <f>BB10</f>
        <v>0.1</v>
      </c>
      <c r="BD10" s="5">
        <v>1</v>
      </c>
      <c r="BE10" s="20">
        <f>BD10*F10</f>
        <v>0.1</v>
      </c>
      <c r="BF10" s="16">
        <f t="shared" si="29"/>
        <v>0.1</v>
      </c>
      <c r="BG10" s="5">
        <v>1</v>
      </c>
      <c r="BH10" s="20">
        <f>BG10*C10</f>
        <v>0.1</v>
      </c>
      <c r="BI10" s="16">
        <f t="shared" si="13"/>
        <v>0.1</v>
      </c>
      <c r="BJ10" s="5">
        <v>1</v>
      </c>
      <c r="BK10" s="20">
        <f>BJ10*C10</f>
        <v>0.1</v>
      </c>
      <c r="BL10" s="16">
        <f t="shared" si="14"/>
        <v>0.1</v>
      </c>
      <c r="BM10" s="5">
        <v>1</v>
      </c>
      <c r="BN10" s="20">
        <f>BM10*C10</f>
        <v>0.1</v>
      </c>
      <c r="BO10" s="16">
        <f t="shared" si="33"/>
        <v>0.1</v>
      </c>
      <c r="BP10" s="5">
        <v>1</v>
      </c>
      <c r="BQ10" s="20">
        <f>BP10*C10</f>
        <v>0.1</v>
      </c>
      <c r="BR10" s="16">
        <f t="shared" si="15"/>
        <v>0.1</v>
      </c>
      <c r="BS10" s="5">
        <v>1</v>
      </c>
      <c r="BT10" s="20">
        <f>BS10*C10</f>
        <v>0.1</v>
      </c>
      <c r="BU10" s="16">
        <f t="shared" si="30"/>
        <v>0.1</v>
      </c>
      <c r="BV10" s="5">
        <v>1</v>
      </c>
      <c r="BW10" s="20">
        <f>BV10*C10</f>
        <v>0.1</v>
      </c>
      <c r="BX10" s="16">
        <f t="shared" si="16"/>
        <v>0.1</v>
      </c>
      <c r="BY10" s="5">
        <v>1</v>
      </c>
      <c r="BZ10" s="20">
        <f>BY10*F10</f>
        <v>0.1</v>
      </c>
      <c r="CA10" s="16">
        <f t="shared" si="17"/>
        <v>0.1</v>
      </c>
      <c r="CB10" s="5">
        <v>1</v>
      </c>
      <c r="CC10" s="20">
        <f>CB10*C10</f>
        <v>0.1</v>
      </c>
      <c r="CD10" s="16">
        <f t="shared" si="18"/>
        <v>0.1</v>
      </c>
      <c r="CE10" s="5">
        <v>0</v>
      </c>
      <c r="CF10" s="20">
        <f>CE10*C10</f>
        <v>0</v>
      </c>
      <c r="CG10" s="16">
        <f t="shared" si="19"/>
        <v>0</v>
      </c>
      <c r="CH10" s="5">
        <v>1</v>
      </c>
      <c r="CI10" s="20">
        <f>CH10*C10</f>
        <v>0.1</v>
      </c>
      <c r="CJ10" s="16">
        <f t="shared" si="34"/>
        <v>0.1</v>
      </c>
      <c r="CK10" s="5">
        <v>1</v>
      </c>
      <c r="CL10" s="20">
        <f>CK10*C10</f>
        <v>0.1</v>
      </c>
      <c r="CM10" s="16">
        <f t="shared" si="20"/>
        <v>0.1</v>
      </c>
      <c r="CN10" s="5">
        <v>1</v>
      </c>
      <c r="CO10" s="20">
        <f>CN10*C10</f>
        <v>0.1</v>
      </c>
      <c r="CP10" s="16">
        <f t="shared" si="21"/>
        <v>0.1</v>
      </c>
      <c r="CQ10" s="5">
        <v>1</v>
      </c>
      <c r="CR10" s="20">
        <f>CQ10*C10</f>
        <v>0.1</v>
      </c>
      <c r="CS10" s="16">
        <f t="shared" si="22"/>
        <v>0.1</v>
      </c>
      <c r="CT10" s="5">
        <v>1</v>
      </c>
      <c r="CU10" s="20">
        <f>CT10*C10</f>
        <v>0.1</v>
      </c>
      <c r="CV10" s="16">
        <f t="shared" si="35"/>
        <v>0.1</v>
      </c>
      <c r="CW10" s="5">
        <v>1</v>
      </c>
      <c r="CX10" s="20">
        <f>CW10*C10</f>
        <v>0.1</v>
      </c>
      <c r="CY10" s="16">
        <f t="shared" si="23"/>
        <v>0.1</v>
      </c>
      <c r="CZ10" s="5">
        <v>1</v>
      </c>
      <c r="DA10" s="20">
        <f>CZ10*C10</f>
        <v>0.1</v>
      </c>
      <c r="DB10" s="16">
        <f t="shared" si="24"/>
        <v>0.1</v>
      </c>
      <c r="DC10" s="5">
        <v>1</v>
      </c>
      <c r="DD10" s="20">
        <f>DC10*C10</f>
        <v>0.1</v>
      </c>
      <c r="DE10" s="16">
        <f t="shared" si="36"/>
        <v>0.1</v>
      </c>
      <c r="DF10" s="5">
        <v>1</v>
      </c>
      <c r="DG10" s="20">
        <f>DF10*F10</f>
        <v>0.1</v>
      </c>
      <c r="DH10" s="16">
        <f t="shared" si="37"/>
        <v>0.1</v>
      </c>
      <c r="DI10" s="5">
        <v>1</v>
      </c>
      <c r="DJ10" s="20">
        <f>DI10*C10</f>
        <v>0.1</v>
      </c>
      <c r="DK10" s="16">
        <f t="shared" si="25"/>
        <v>0.1</v>
      </c>
      <c r="DL10" s="5">
        <v>1</v>
      </c>
      <c r="DM10" s="20">
        <f>DL10*C10</f>
        <v>0.1</v>
      </c>
      <c r="DN10" s="16">
        <f t="shared" si="26"/>
        <v>0.1</v>
      </c>
      <c r="DO10" s="5">
        <v>1</v>
      </c>
      <c r="DP10" s="20">
        <f>DO10*C10</f>
        <v>0.1</v>
      </c>
      <c r="DQ10" s="16">
        <f t="shared" si="38"/>
        <v>0.1</v>
      </c>
      <c r="DR10" s="37">
        <f t="shared" si="39"/>
        <v>38</v>
      </c>
      <c r="DS10" s="34">
        <f t="shared" si="40"/>
        <v>3.800000000000002</v>
      </c>
      <c r="DT10" s="34">
        <f t="shared" si="41"/>
        <v>3.800000000000002</v>
      </c>
      <c r="DU10" s="53"/>
      <c r="DW10" s="106"/>
    </row>
    <row r="11" spans="1:127" s="52" customFormat="1" ht="28.5" customHeight="1">
      <c r="A11" s="12" t="s">
        <v>21</v>
      </c>
      <c r="B11" s="9" t="s">
        <v>24</v>
      </c>
      <c r="C11" s="45">
        <v>1</v>
      </c>
      <c r="D11" s="6" t="s">
        <v>6</v>
      </c>
      <c r="E11" s="5">
        <v>1</v>
      </c>
      <c r="F11" s="20">
        <f>E11*C11</f>
        <v>1</v>
      </c>
      <c r="G11" s="16">
        <f t="shared" si="0"/>
        <v>1</v>
      </c>
      <c r="H11" s="41">
        <v>1</v>
      </c>
      <c r="I11" s="28">
        <v>1</v>
      </c>
      <c r="J11" s="16">
        <f t="shared" si="31"/>
        <v>1</v>
      </c>
      <c r="K11" s="5">
        <v>1</v>
      </c>
      <c r="L11" s="20">
        <f>K11*C11</f>
        <v>1</v>
      </c>
      <c r="M11" s="16">
        <f t="shared" si="1"/>
        <v>1</v>
      </c>
      <c r="N11" s="5">
        <v>1</v>
      </c>
      <c r="O11" s="28">
        <f>C11*1</f>
        <v>1</v>
      </c>
      <c r="P11" s="16">
        <f t="shared" si="2"/>
        <v>1</v>
      </c>
      <c r="Q11" s="5">
        <v>1</v>
      </c>
      <c r="R11" s="20">
        <f>Q11*C11</f>
        <v>1</v>
      </c>
      <c r="S11" s="16">
        <f t="shared" si="3"/>
        <v>1</v>
      </c>
      <c r="T11" s="5">
        <v>1</v>
      </c>
      <c r="U11" s="31">
        <f>O11*T11</f>
        <v>1</v>
      </c>
      <c r="V11" s="16">
        <f t="shared" si="4"/>
        <v>1</v>
      </c>
      <c r="W11" s="5">
        <v>1</v>
      </c>
      <c r="X11" s="20">
        <f>W11*C11</f>
        <v>1</v>
      </c>
      <c r="Y11" s="16">
        <f t="shared" si="5"/>
        <v>1</v>
      </c>
      <c r="Z11" s="5">
        <v>1</v>
      </c>
      <c r="AA11" s="20">
        <f>Z11*C11</f>
        <v>1</v>
      </c>
      <c r="AB11" s="16">
        <f t="shared" si="6"/>
        <v>1</v>
      </c>
      <c r="AC11" s="5">
        <v>1</v>
      </c>
      <c r="AD11" s="20">
        <f>C11*AC11</f>
        <v>1</v>
      </c>
      <c r="AE11" s="16">
        <f t="shared" si="7"/>
        <v>1</v>
      </c>
      <c r="AF11" s="5">
        <v>1</v>
      </c>
      <c r="AG11" s="20">
        <f>AF11*C11</f>
        <v>1</v>
      </c>
      <c r="AH11" s="16">
        <f t="shared" si="32"/>
        <v>1</v>
      </c>
      <c r="AI11" s="5">
        <v>1</v>
      </c>
      <c r="AJ11" s="20">
        <f>AI11*C11</f>
        <v>1</v>
      </c>
      <c r="AK11" s="16">
        <f t="shared" si="28"/>
        <v>1</v>
      </c>
      <c r="AL11" s="5">
        <v>1</v>
      </c>
      <c r="AM11" s="20">
        <f>AL11*C11</f>
        <v>1</v>
      </c>
      <c r="AN11" s="16">
        <f t="shared" si="8"/>
        <v>1</v>
      </c>
      <c r="AO11" s="5">
        <v>1</v>
      </c>
      <c r="AP11" s="20">
        <f>AO11*C11</f>
        <v>1</v>
      </c>
      <c r="AQ11" s="16">
        <f t="shared" si="9"/>
        <v>1</v>
      </c>
      <c r="AR11" s="5">
        <v>1</v>
      </c>
      <c r="AS11" s="20">
        <v>1</v>
      </c>
      <c r="AT11" s="16">
        <f t="shared" si="10"/>
        <v>1</v>
      </c>
      <c r="AU11" s="5">
        <v>1</v>
      </c>
      <c r="AV11" s="20">
        <f>AU11*C11</f>
        <v>1</v>
      </c>
      <c r="AW11" s="16">
        <f t="shared" si="11"/>
        <v>1</v>
      </c>
      <c r="AX11" s="5">
        <v>1</v>
      </c>
      <c r="AY11" s="20">
        <f>AX11*C11</f>
        <v>1</v>
      </c>
      <c r="AZ11" s="16">
        <f t="shared" si="12"/>
        <v>1</v>
      </c>
      <c r="BA11" s="5">
        <v>1</v>
      </c>
      <c r="BB11" s="20">
        <v>1</v>
      </c>
      <c r="BC11" s="16">
        <f>BB11</f>
        <v>1</v>
      </c>
      <c r="BD11" s="5">
        <v>1</v>
      </c>
      <c r="BE11" s="20">
        <v>1</v>
      </c>
      <c r="BF11" s="16">
        <f t="shared" si="29"/>
        <v>1</v>
      </c>
      <c r="BG11" s="5">
        <v>1</v>
      </c>
      <c r="BH11" s="20">
        <v>1</v>
      </c>
      <c r="BI11" s="16">
        <f t="shared" si="13"/>
        <v>1</v>
      </c>
      <c r="BJ11" s="5">
        <v>1</v>
      </c>
      <c r="BK11" s="20">
        <f>BJ11*C11</f>
        <v>1</v>
      </c>
      <c r="BL11" s="16">
        <f t="shared" si="14"/>
        <v>1</v>
      </c>
      <c r="BM11" s="5">
        <v>1</v>
      </c>
      <c r="BN11" s="20">
        <f>BM11*C11</f>
        <v>1</v>
      </c>
      <c r="BO11" s="16">
        <f t="shared" si="33"/>
        <v>1</v>
      </c>
      <c r="BP11" s="5">
        <v>1</v>
      </c>
      <c r="BQ11" s="20">
        <v>1</v>
      </c>
      <c r="BR11" s="16">
        <f t="shared" si="15"/>
        <v>1</v>
      </c>
      <c r="BS11" s="5">
        <v>1</v>
      </c>
      <c r="BT11" s="20">
        <f>BS11*C11</f>
        <v>1</v>
      </c>
      <c r="BU11" s="16">
        <f t="shared" si="30"/>
        <v>1</v>
      </c>
      <c r="BV11" s="5">
        <v>1</v>
      </c>
      <c r="BW11" s="20">
        <f>BV11*C11</f>
        <v>1</v>
      </c>
      <c r="BX11" s="16">
        <f t="shared" si="16"/>
        <v>1</v>
      </c>
      <c r="BY11" s="5">
        <v>1</v>
      </c>
      <c r="BZ11" s="20">
        <f>BY11*F11</f>
        <v>1</v>
      </c>
      <c r="CA11" s="16">
        <f t="shared" si="17"/>
        <v>1</v>
      </c>
      <c r="CB11" s="5">
        <v>1</v>
      </c>
      <c r="CC11" s="20">
        <f>CB11*C11</f>
        <v>1</v>
      </c>
      <c r="CD11" s="16">
        <f t="shared" si="18"/>
        <v>1</v>
      </c>
      <c r="CE11" s="5">
        <v>0</v>
      </c>
      <c r="CF11" s="20">
        <f>CE11*C11</f>
        <v>0</v>
      </c>
      <c r="CG11" s="16">
        <f t="shared" si="19"/>
        <v>0</v>
      </c>
      <c r="CH11" s="5">
        <v>1</v>
      </c>
      <c r="CI11" s="20">
        <f>CH11*C11</f>
        <v>1</v>
      </c>
      <c r="CJ11" s="16">
        <f t="shared" si="34"/>
        <v>1</v>
      </c>
      <c r="CK11" s="5">
        <v>1</v>
      </c>
      <c r="CL11" s="20">
        <f>CK11*C11</f>
        <v>1</v>
      </c>
      <c r="CM11" s="16">
        <f t="shared" si="20"/>
        <v>1</v>
      </c>
      <c r="CN11" s="5">
        <v>1</v>
      </c>
      <c r="CO11" s="20">
        <v>1</v>
      </c>
      <c r="CP11" s="16">
        <f t="shared" si="21"/>
        <v>1</v>
      </c>
      <c r="CQ11" s="5">
        <v>1</v>
      </c>
      <c r="CR11" s="20">
        <f>CQ11*C11</f>
        <v>1</v>
      </c>
      <c r="CS11" s="16">
        <f t="shared" si="22"/>
        <v>1</v>
      </c>
      <c r="CT11" s="5">
        <v>1</v>
      </c>
      <c r="CU11" s="20">
        <f>CT11*C11</f>
        <v>1</v>
      </c>
      <c r="CV11" s="16">
        <f t="shared" si="35"/>
        <v>1</v>
      </c>
      <c r="CW11" s="5">
        <v>1</v>
      </c>
      <c r="CX11" s="20">
        <v>1</v>
      </c>
      <c r="CY11" s="16">
        <f t="shared" si="23"/>
        <v>1</v>
      </c>
      <c r="CZ11" s="5">
        <v>1</v>
      </c>
      <c r="DA11" s="20">
        <v>1</v>
      </c>
      <c r="DB11" s="16">
        <f t="shared" si="24"/>
        <v>1</v>
      </c>
      <c r="DC11" s="5">
        <v>1</v>
      </c>
      <c r="DD11" s="20">
        <f>DC11*C11</f>
        <v>1</v>
      </c>
      <c r="DE11" s="16">
        <f t="shared" si="36"/>
        <v>1</v>
      </c>
      <c r="DF11" s="5">
        <v>1</v>
      </c>
      <c r="DG11" s="20">
        <f>DF11*F11</f>
        <v>1</v>
      </c>
      <c r="DH11" s="16">
        <f t="shared" si="37"/>
        <v>1</v>
      </c>
      <c r="DI11" s="5">
        <v>1</v>
      </c>
      <c r="DJ11" s="20">
        <f>DI11*C11</f>
        <v>1</v>
      </c>
      <c r="DK11" s="16">
        <f t="shared" si="25"/>
        <v>1</v>
      </c>
      <c r="DL11" s="5">
        <v>1</v>
      </c>
      <c r="DM11" s="20">
        <f>DL11*C11</f>
        <v>1</v>
      </c>
      <c r="DN11" s="16">
        <f t="shared" si="26"/>
        <v>1</v>
      </c>
      <c r="DO11" s="5">
        <v>1</v>
      </c>
      <c r="DP11" s="20">
        <f>DO11*C11</f>
        <v>1</v>
      </c>
      <c r="DQ11" s="16">
        <f t="shared" si="38"/>
        <v>1</v>
      </c>
      <c r="DR11" s="37">
        <f t="shared" si="39"/>
        <v>38</v>
      </c>
      <c r="DS11" s="34">
        <f t="shared" si="40"/>
        <v>38</v>
      </c>
      <c r="DT11" s="34">
        <f t="shared" si="41"/>
        <v>38</v>
      </c>
      <c r="DU11" s="53"/>
      <c r="DW11" s="106"/>
    </row>
    <row r="12" spans="1:127" s="52" customFormat="1" ht="28.5" customHeight="1">
      <c r="A12" s="12" t="s">
        <v>22</v>
      </c>
      <c r="B12" s="102" t="s">
        <v>127</v>
      </c>
      <c r="C12" s="45" t="s">
        <v>101</v>
      </c>
      <c r="D12" s="12" t="s">
        <v>96</v>
      </c>
      <c r="E12" s="9">
        <v>1</v>
      </c>
      <c r="F12" s="38">
        <v>9</v>
      </c>
      <c r="G12" s="30">
        <f t="shared" si="0"/>
        <v>9</v>
      </c>
      <c r="H12" s="44">
        <v>1</v>
      </c>
      <c r="I12" s="30">
        <v>9</v>
      </c>
      <c r="J12" s="17">
        <f>+I12</f>
        <v>9</v>
      </c>
      <c r="K12" s="9">
        <v>1</v>
      </c>
      <c r="L12" s="39">
        <v>12</v>
      </c>
      <c r="M12" s="30">
        <f t="shared" si="1"/>
        <v>12</v>
      </c>
      <c r="N12" s="9">
        <v>1</v>
      </c>
      <c r="O12" s="38">
        <v>12</v>
      </c>
      <c r="P12" s="30">
        <f t="shared" si="2"/>
        <v>12</v>
      </c>
      <c r="Q12" s="9">
        <v>1</v>
      </c>
      <c r="R12" s="38">
        <v>15</v>
      </c>
      <c r="S12" s="30">
        <f t="shared" si="3"/>
        <v>15</v>
      </c>
      <c r="T12" s="9">
        <v>1</v>
      </c>
      <c r="U12" s="38">
        <v>12</v>
      </c>
      <c r="V12" s="30">
        <f t="shared" si="4"/>
        <v>12</v>
      </c>
      <c r="W12" s="9">
        <v>1</v>
      </c>
      <c r="X12" s="38">
        <v>12</v>
      </c>
      <c r="Y12" s="30">
        <f t="shared" si="5"/>
        <v>12</v>
      </c>
      <c r="Z12" s="9">
        <v>1</v>
      </c>
      <c r="AA12" s="38">
        <v>12</v>
      </c>
      <c r="AB12" s="30">
        <f t="shared" si="6"/>
        <v>12</v>
      </c>
      <c r="AC12" s="9">
        <v>1</v>
      </c>
      <c r="AD12" s="38">
        <v>15</v>
      </c>
      <c r="AE12" s="30">
        <f t="shared" si="7"/>
        <v>15</v>
      </c>
      <c r="AF12" s="9">
        <v>1</v>
      </c>
      <c r="AG12" s="38">
        <v>15</v>
      </c>
      <c r="AH12" s="30">
        <f t="shared" si="32"/>
        <v>15</v>
      </c>
      <c r="AI12" s="9">
        <v>1</v>
      </c>
      <c r="AJ12" s="38">
        <v>15</v>
      </c>
      <c r="AK12" s="30">
        <f t="shared" si="28"/>
        <v>15</v>
      </c>
      <c r="AL12" s="9">
        <v>1</v>
      </c>
      <c r="AM12" s="38">
        <v>12</v>
      </c>
      <c r="AN12" s="30">
        <f t="shared" si="8"/>
        <v>12</v>
      </c>
      <c r="AO12" s="9">
        <v>1</v>
      </c>
      <c r="AP12" s="38">
        <v>9</v>
      </c>
      <c r="AQ12" s="30">
        <f t="shared" si="9"/>
        <v>9</v>
      </c>
      <c r="AR12" s="9">
        <v>1</v>
      </c>
      <c r="AS12" s="38">
        <v>9</v>
      </c>
      <c r="AT12" s="30">
        <f t="shared" si="10"/>
        <v>9</v>
      </c>
      <c r="AU12" s="9">
        <v>1</v>
      </c>
      <c r="AV12" s="38">
        <v>12</v>
      </c>
      <c r="AW12" s="30">
        <f t="shared" si="11"/>
        <v>12</v>
      </c>
      <c r="AX12" s="9">
        <v>1</v>
      </c>
      <c r="AY12" s="38">
        <v>15</v>
      </c>
      <c r="AZ12" s="30">
        <f t="shared" si="12"/>
        <v>15</v>
      </c>
      <c r="BA12" s="9">
        <v>1</v>
      </c>
      <c r="BB12" s="38">
        <v>9</v>
      </c>
      <c r="BC12" s="30">
        <f>BB12</f>
        <v>9</v>
      </c>
      <c r="BD12" s="9">
        <v>1</v>
      </c>
      <c r="BE12" s="38">
        <v>9</v>
      </c>
      <c r="BF12" s="30">
        <f t="shared" si="29"/>
        <v>9</v>
      </c>
      <c r="BG12" s="9">
        <v>1</v>
      </c>
      <c r="BH12" s="38">
        <v>9</v>
      </c>
      <c r="BI12" s="30">
        <f t="shared" si="13"/>
        <v>9</v>
      </c>
      <c r="BJ12" s="9">
        <v>1</v>
      </c>
      <c r="BK12" s="38">
        <v>12</v>
      </c>
      <c r="BL12" s="30">
        <f t="shared" si="14"/>
        <v>12</v>
      </c>
      <c r="BM12" s="9">
        <v>1</v>
      </c>
      <c r="BN12" s="38">
        <v>15</v>
      </c>
      <c r="BO12" s="30">
        <f t="shared" si="33"/>
        <v>15</v>
      </c>
      <c r="BP12" s="9">
        <v>1</v>
      </c>
      <c r="BQ12" s="38">
        <v>9</v>
      </c>
      <c r="BR12" s="30">
        <f t="shared" si="15"/>
        <v>9</v>
      </c>
      <c r="BS12" s="9">
        <v>1</v>
      </c>
      <c r="BT12" s="38">
        <v>15</v>
      </c>
      <c r="BU12" s="30">
        <f t="shared" si="30"/>
        <v>15</v>
      </c>
      <c r="BV12" s="9">
        <v>1</v>
      </c>
      <c r="BW12" s="38">
        <v>15</v>
      </c>
      <c r="BX12" s="30">
        <f t="shared" si="16"/>
        <v>15</v>
      </c>
      <c r="BY12" s="9">
        <v>1</v>
      </c>
      <c r="BZ12" s="38">
        <v>12</v>
      </c>
      <c r="CA12" s="30">
        <f t="shared" si="17"/>
        <v>12</v>
      </c>
      <c r="CB12" s="9">
        <v>1</v>
      </c>
      <c r="CC12" s="38">
        <v>15</v>
      </c>
      <c r="CD12" s="30">
        <f t="shared" si="18"/>
        <v>15</v>
      </c>
      <c r="CE12" s="9">
        <v>0</v>
      </c>
      <c r="CF12" s="38">
        <v>0</v>
      </c>
      <c r="CG12" s="30">
        <f t="shared" si="19"/>
        <v>0</v>
      </c>
      <c r="CH12" s="9">
        <v>1</v>
      </c>
      <c r="CI12" s="38">
        <v>9</v>
      </c>
      <c r="CJ12" s="30">
        <f t="shared" si="34"/>
        <v>9</v>
      </c>
      <c r="CK12" s="9">
        <v>1</v>
      </c>
      <c r="CL12" s="38">
        <v>12</v>
      </c>
      <c r="CM12" s="30">
        <f t="shared" si="20"/>
        <v>12</v>
      </c>
      <c r="CN12" s="9">
        <v>1</v>
      </c>
      <c r="CO12" s="38">
        <v>9</v>
      </c>
      <c r="CP12" s="30">
        <f t="shared" si="21"/>
        <v>9</v>
      </c>
      <c r="CQ12" s="9">
        <v>1</v>
      </c>
      <c r="CR12" s="38">
        <v>15</v>
      </c>
      <c r="CS12" s="30">
        <f t="shared" si="22"/>
        <v>15</v>
      </c>
      <c r="CT12" s="9">
        <v>1</v>
      </c>
      <c r="CU12" s="38">
        <v>15</v>
      </c>
      <c r="CV12" s="30">
        <f t="shared" si="35"/>
        <v>15</v>
      </c>
      <c r="CW12" s="9">
        <v>1</v>
      </c>
      <c r="CX12" s="38">
        <v>9</v>
      </c>
      <c r="CY12" s="30">
        <f t="shared" si="23"/>
        <v>9</v>
      </c>
      <c r="CZ12" s="9">
        <v>1</v>
      </c>
      <c r="DA12" s="38">
        <v>9</v>
      </c>
      <c r="DB12" s="30">
        <f t="shared" si="24"/>
        <v>9</v>
      </c>
      <c r="DC12" s="9">
        <v>1</v>
      </c>
      <c r="DD12" s="38">
        <v>12</v>
      </c>
      <c r="DE12" s="30">
        <f t="shared" si="36"/>
        <v>12</v>
      </c>
      <c r="DF12" s="9">
        <v>1</v>
      </c>
      <c r="DG12" s="38">
        <v>15</v>
      </c>
      <c r="DH12" s="30">
        <f t="shared" si="37"/>
        <v>15</v>
      </c>
      <c r="DI12" s="9">
        <v>1</v>
      </c>
      <c r="DJ12" s="38">
        <v>12</v>
      </c>
      <c r="DK12" s="30">
        <f t="shared" si="25"/>
        <v>12</v>
      </c>
      <c r="DL12" s="9">
        <v>1</v>
      </c>
      <c r="DM12" s="38">
        <v>12</v>
      </c>
      <c r="DN12" s="30">
        <f t="shared" si="26"/>
        <v>12</v>
      </c>
      <c r="DO12" s="9">
        <v>1</v>
      </c>
      <c r="DP12" s="38">
        <v>12</v>
      </c>
      <c r="DQ12" s="30">
        <f t="shared" si="38"/>
        <v>12</v>
      </c>
      <c r="DR12" s="50">
        <f t="shared" si="39"/>
        <v>38</v>
      </c>
      <c r="DS12" s="51">
        <f t="shared" si="40"/>
        <v>456</v>
      </c>
      <c r="DT12" s="51">
        <f t="shared" si="41"/>
        <v>456</v>
      </c>
      <c r="DU12" s="53"/>
      <c r="DW12" s="106"/>
    </row>
    <row r="13" spans="1:127" s="52" customFormat="1" ht="28.5" customHeight="1">
      <c r="A13" s="12" t="s">
        <v>23</v>
      </c>
      <c r="B13" s="5" t="s">
        <v>151</v>
      </c>
      <c r="C13" s="45">
        <v>2</v>
      </c>
      <c r="D13" s="6" t="s">
        <v>6</v>
      </c>
      <c r="E13" s="9">
        <v>0</v>
      </c>
      <c r="F13" s="38">
        <v>0</v>
      </c>
      <c r="G13" s="30">
        <f>F13</f>
        <v>0</v>
      </c>
      <c r="H13" s="44">
        <v>0</v>
      </c>
      <c r="I13" s="30">
        <v>0</v>
      </c>
      <c r="J13" s="17">
        <f>+I13</f>
        <v>0</v>
      </c>
      <c r="K13" s="9">
        <v>0</v>
      </c>
      <c r="L13" s="39">
        <v>0</v>
      </c>
      <c r="M13" s="30">
        <f>L13</f>
        <v>0</v>
      </c>
      <c r="N13" s="9">
        <v>0</v>
      </c>
      <c r="O13" s="38">
        <v>0</v>
      </c>
      <c r="P13" s="30">
        <f>O13</f>
        <v>0</v>
      </c>
      <c r="Q13" s="9">
        <v>0</v>
      </c>
      <c r="R13" s="38">
        <v>0</v>
      </c>
      <c r="S13" s="30">
        <f>R13</f>
        <v>0</v>
      </c>
      <c r="T13" s="9">
        <v>1</v>
      </c>
      <c r="U13" s="38">
        <v>2</v>
      </c>
      <c r="V13" s="30">
        <f>U13</f>
        <v>2</v>
      </c>
      <c r="W13" s="9">
        <v>0</v>
      </c>
      <c r="X13" s="38">
        <v>0</v>
      </c>
      <c r="Y13" s="30">
        <f>X13</f>
        <v>0</v>
      </c>
      <c r="Z13" s="9">
        <v>0</v>
      </c>
      <c r="AA13" s="38">
        <v>0</v>
      </c>
      <c r="AB13" s="30">
        <f>AA13</f>
        <v>0</v>
      </c>
      <c r="AC13" s="9">
        <v>1</v>
      </c>
      <c r="AD13" s="38">
        <v>1</v>
      </c>
      <c r="AE13" s="30">
        <f>AD13</f>
        <v>1</v>
      </c>
      <c r="AF13" s="9">
        <v>0</v>
      </c>
      <c r="AG13" s="38">
        <v>0</v>
      </c>
      <c r="AH13" s="30">
        <f>AG13</f>
        <v>0</v>
      </c>
      <c r="AI13" s="9">
        <v>0</v>
      </c>
      <c r="AJ13" s="38">
        <v>0</v>
      </c>
      <c r="AK13" s="30">
        <f>AJ13</f>
        <v>0</v>
      </c>
      <c r="AL13" s="9">
        <v>0</v>
      </c>
      <c r="AM13" s="38">
        <v>0</v>
      </c>
      <c r="AN13" s="30">
        <f>AM13</f>
        <v>0</v>
      </c>
      <c r="AO13" s="9">
        <v>0</v>
      </c>
      <c r="AP13" s="38">
        <v>0</v>
      </c>
      <c r="AQ13" s="30">
        <f>AP13</f>
        <v>0</v>
      </c>
      <c r="AR13" s="9">
        <v>0</v>
      </c>
      <c r="AS13" s="38">
        <v>0</v>
      </c>
      <c r="AT13" s="30">
        <f>AS13</f>
        <v>0</v>
      </c>
      <c r="AU13" s="9">
        <v>0</v>
      </c>
      <c r="AV13" s="38">
        <v>0</v>
      </c>
      <c r="AW13" s="30">
        <f>AV13</f>
        <v>0</v>
      </c>
      <c r="AX13" s="9">
        <v>0</v>
      </c>
      <c r="AY13" s="38">
        <v>0</v>
      </c>
      <c r="AZ13" s="30">
        <f>AY13</f>
        <v>0</v>
      </c>
      <c r="BA13" s="9">
        <v>0</v>
      </c>
      <c r="BB13" s="38">
        <v>0</v>
      </c>
      <c r="BC13" s="30">
        <f>BB13</f>
        <v>0</v>
      </c>
      <c r="BD13" s="9">
        <v>0</v>
      </c>
      <c r="BE13" s="38">
        <v>0</v>
      </c>
      <c r="BF13" s="30">
        <f>BE13</f>
        <v>0</v>
      </c>
      <c r="BG13" s="9">
        <v>0</v>
      </c>
      <c r="BH13" s="38">
        <v>0</v>
      </c>
      <c r="BI13" s="30">
        <f>BH13</f>
        <v>0</v>
      </c>
      <c r="BJ13" s="9">
        <v>0</v>
      </c>
      <c r="BK13" s="38">
        <v>0</v>
      </c>
      <c r="BL13" s="30">
        <f>BK13</f>
        <v>0</v>
      </c>
      <c r="BM13" s="9">
        <v>0</v>
      </c>
      <c r="BN13" s="38">
        <v>0</v>
      </c>
      <c r="BO13" s="30">
        <f>BN13</f>
        <v>0</v>
      </c>
      <c r="BP13" s="9">
        <v>1</v>
      </c>
      <c r="BQ13" s="38">
        <v>2</v>
      </c>
      <c r="BR13" s="30">
        <f>BQ13</f>
        <v>2</v>
      </c>
      <c r="BS13" s="9">
        <v>0</v>
      </c>
      <c r="BT13" s="38">
        <v>0</v>
      </c>
      <c r="BU13" s="30">
        <f>BT13</f>
        <v>0</v>
      </c>
      <c r="BV13" s="9">
        <v>0</v>
      </c>
      <c r="BW13" s="38">
        <v>0</v>
      </c>
      <c r="BX13" s="30">
        <f>BW13</f>
        <v>0</v>
      </c>
      <c r="BY13" s="9">
        <v>0</v>
      </c>
      <c r="BZ13" s="38">
        <v>0</v>
      </c>
      <c r="CA13" s="30">
        <f>BZ13</f>
        <v>0</v>
      </c>
      <c r="CB13" s="9">
        <v>0</v>
      </c>
      <c r="CC13" s="38">
        <v>0</v>
      </c>
      <c r="CD13" s="30">
        <f>CC13</f>
        <v>0</v>
      </c>
      <c r="CE13" s="9">
        <v>0</v>
      </c>
      <c r="CF13" s="38">
        <v>0</v>
      </c>
      <c r="CG13" s="30">
        <f>CF13</f>
        <v>0</v>
      </c>
      <c r="CH13" s="9">
        <v>1</v>
      </c>
      <c r="CI13" s="38">
        <v>2</v>
      </c>
      <c r="CJ13" s="30">
        <f>CI13</f>
        <v>2</v>
      </c>
      <c r="CK13" s="9">
        <v>0</v>
      </c>
      <c r="CL13" s="38">
        <v>0</v>
      </c>
      <c r="CM13" s="30">
        <f>CL13</f>
        <v>0</v>
      </c>
      <c r="CN13" s="9">
        <v>0</v>
      </c>
      <c r="CO13" s="38">
        <v>0</v>
      </c>
      <c r="CP13" s="30">
        <f>CO13</f>
        <v>0</v>
      </c>
      <c r="CQ13" s="9">
        <v>0</v>
      </c>
      <c r="CR13" s="38">
        <v>0</v>
      </c>
      <c r="CS13" s="30">
        <f>CR13</f>
        <v>0</v>
      </c>
      <c r="CT13" s="9">
        <v>0</v>
      </c>
      <c r="CU13" s="38">
        <v>0</v>
      </c>
      <c r="CV13" s="30">
        <f>CU13</f>
        <v>0</v>
      </c>
      <c r="CW13" s="9">
        <v>0</v>
      </c>
      <c r="CX13" s="38">
        <v>0</v>
      </c>
      <c r="CY13" s="30">
        <f>CX13</f>
        <v>0</v>
      </c>
      <c r="CZ13" s="9">
        <v>0</v>
      </c>
      <c r="DA13" s="38">
        <v>0</v>
      </c>
      <c r="DB13" s="30">
        <f>DA13</f>
        <v>0</v>
      </c>
      <c r="DC13" s="9">
        <v>1</v>
      </c>
      <c r="DD13" s="38">
        <v>2</v>
      </c>
      <c r="DE13" s="30">
        <f>DD13</f>
        <v>2</v>
      </c>
      <c r="DF13" s="9">
        <v>0</v>
      </c>
      <c r="DG13" s="38">
        <v>0</v>
      </c>
      <c r="DH13" s="30">
        <f>DG13</f>
        <v>0</v>
      </c>
      <c r="DI13" s="9">
        <v>0</v>
      </c>
      <c r="DJ13" s="38">
        <v>0</v>
      </c>
      <c r="DK13" s="30">
        <f>DJ13</f>
        <v>0</v>
      </c>
      <c r="DL13" s="9">
        <v>1</v>
      </c>
      <c r="DM13" s="38">
        <v>2</v>
      </c>
      <c r="DN13" s="30">
        <f>DM13</f>
        <v>2</v>
      </c>
      <c r="DO13" s="9">
        <v>1</v>
      </c>
      <c r="DP13" s="38">
        <v>2</v>
      </c>
      <c r="DQ13" s="30">
        <f>DP13</f>
        <v>2</v>
      </c>
      <c r="DR13" s="50">
        <f>E13+H13+K13+N13+Q13+T13+W13+Z13+AC13+AF13+AI13+AL13+AO13+AR13+AU13+BA13+BD13+AX13+BG13+BJ13+BM13+BP13+BS13+BV13+BY13+CB13+CE13+CH13+CK13+CN13+CQ13+CT13+CW13+CZ13+DC13+DF13+DI13+DL13+DO13</f>
        <v>7</v>
      </c>
      <c r="DS13" s="51">
        <f t="shared" si="40"/>
        <v>13</v>
      </c>
      <c r="DT13" s="51">
        <f>G13+J13+M13+P13+S13+V13+Y13+AB13+AE13+AH13+AK13+AN13+AQ13+AT13+AW13+BC13+BF13+AZ13+BI13+BL13+BO13+BR13+BU13+BX13+CA13+CD13+CG13+CJ13+CM13+CP13+CS13+CV13+CY13+DB13+DE13+DH13+DK13+DN13+DQ13</f>
        <v>13</v>
      </c>
      <c r="DU13" s="53"/>
      <c r="DW13" s="106"/>
    </row>
    <row r="14" spans="1:127" s="52" customFormat="1" ht="28.5" customHeight="1">
      <c r="A14" s="12" t="s">
        <v>25</v>
      </c>
      <c r="B14" s="5" t="s">
        <v>152</v>
      </c>
      <c r="C14" s="45">
        <v>1</v>
      </c>
      <c r="D14" s="6" t="s">
        <v>6</v>
      </c>
      <c r="E14" s="9">
        <v>0</v>
      </c>
      <c r="F14" s="38">
        <v>0</v>
      </c>
      <c r="G14" s="30">
        <f>F14</f>
        <v>0</v>
      </c>
      <c r="H14" s="44">
        <v>0</v>
      </c>
      <c r="I14" s="30">
        <v>0</v>
      </c>
      <c r="J14" s="17">
        <f>+I14</f>
        <v>0</v>
      </c>
      <c r="K14" s="9">
        <v>0</v>
      </c>
      <c r="L14" s="39">
        <v>0</v>
      </c>
      <c r="M14" s="30">
        <f>L14</f>
        <v>0</v>
      </c>
      <c r="N14" s="9">
        <v>0</v>
      </c>
      <c r="O14" s="38">
        <v>0</v>
      </c>
      <c r="P14" s="30">
        <f>O14</f>
        <v>0</v>
      </c>
      <c r="Q14" s="9">
        <v>0</v>
      </c>
      <c r="R14" s="38">
        <v>0</v>
      </c>
      <c r="S14" s="30">
        <f>R14</f>
        <v>0</v>
      </c>
      <c r="T14" s="9">
        <v>1</v>
      </c>
      <c r="U14" s="38">
        <v>1</v>
      </c>
      <c r="V14" s="30">
        <f>U14</f>
        <v>1</v>
      </c>
      <c r="W14" s="9">
        <v>0</v>
      </c>
      <c r="X14" s="38">
        <v>0</v>
      </c>
      <c r="Y14" s="30">
        <f>X14</f>
        <v>0</v>
      </c>
      <c r="Z14" s="9">
        <v>0</v>
      </c>
      <c r="AA14" s="38">
        <v>0</v>
      </c>
      <c r="AB14" s="30">
        <f>AA14</f>
        <v>0</v>
      </c>
      <c r="AC14" s="9">
        <v>1</v>
      </c>
      <c r="AD14" s="38">
        <v>1</v>
      </c>
      <c r="AE14" s="30">
        <f>AD14</f>
        <v>1</v>
      </c>
      <c r="AF14" s="9">
        <v>0</v>
      </c>
      <c r="AG14" s="38">
        <v>0</v>
      </c>
      <c r="AH14" s="30">
        <f>AG14</f>
        <v>0</v>
      </c>
      <c r="AI14" s="9">
        <v>0</v>
      </c>
      <c r="AJ14" s="38">
        <v>0</v>
      </c>
      <c r="AK14" s="30">
        <f>AJ14</f>
        <v>0</v>
      </c>
      <c r="AL14" s="9">
        <v>0</v>
      </c>
      <c r="AM14" s="38">
        <v>0</v>
      </c>
      <c r="AN14" s="30">
        <f>AM14</f>
        <v>0</v>
      </c>
      <c r="AO14" s="9">
        <v>0</v>
      </c>
      <c r="AP14" s="38">
        <v>0</v>
      </c>
      <c r="AQ14" s="30">
        <f>AP14</f>
        <v>0</v>
      </c>
      <c r="AR14" s="9">
        <v>0</v>
      </c>
      <c r="AS14" s="38">
        <v>0</v>
      </c>
      <c r="AT14" s="30">
        <f>AS14</f>
        <v>0</v>
      </c>
      <c r="AU14" s="9">
        <v>0</v>
      </c>
      <c r="AV14" s="38">
        <v>0</v>
      </c>
      <c r="AW14" s="30">
        <f>AV14</f>
        <v>0</v>
      </c>
      <c r="AX14" s="9">
        <v>0</v>
      </c>
      <c r="AY14" s="38">
        <v>0</v>
      </c>
      <c r="AZ14" s="30">
        <f>AY14</f>
        <v>0</v>
      </c>
      <c r="BA14" s="9">
        <v>0</v>
      </c>
      <c r="BB14" s="38">
        <v>0</v>
      </c>
      <c r="BC14" s="30">
        <f>BB14</f>
        <v>0</v>
      </c>
      <c r="BD14" s="9">
        <v>0</v>
      </c>
      <c r="BE14" s="38">
        <v>0</v>
      </c>
      <c r="BF14" s="30">
        <f>BE14</f>
        <v>0</v>
      </c>
      <c r="BG14" s="9">
        <v>0</v>
      </c>
      <c r="BH14" s="38">
        <v>0</v>
      </c>
      <c r="BI14" s="30">
        <f>BH14</f>
        <v>0</v>
      </c>
      <c r="BJ14" s="9">
        <v>0</v>
      </c>
      <c r="BK14" s="38">
        <v>0</v>
      </c>
      <c r="BL14" s="30">
        <f>BK14</f>
        <v>0</v>
      </c>
      <c r="BM14" s="9">
        <v>0</v>
      </c>
      <c r="BN14" s="38">
        <v>0</v>
      </c>
      <c r="BO14" s="30">
        <f>BN14</f>
        <v>0</v>
      </c>
      <c r="BP14" s="9">
        <v>1</v>
      </c>
      <c r="BQ14" s="38">
        <v>1</v>
      </c>
      <c r="BR14" s="30">
        <f>BQ14</f>
        <v>1</v>
      </c>
      <c r="BS14" s="9">
        <v>0</v>
      </c>
      <c r="BT14" s="38">
        <v>0</v>
      </c>
      <c r="BU14" s="30">
        <f>BT14</f>
        <v>0</v>
      </c>
      <c r="BV14" s="9">
        <v>0</v>
      </c>
      <c r="BW14" s="38">
        <v>0</v>
      </c>
      <c r="BX14" s="30">
        <f>BW14</f>
        <v>0</v>
      </c>
      <c r="BY14" s="9">
        <v>0</v>
      </c>
      <c r="BZ14" s="38">
        <v>0</v>
      </c>
      <c r="CA14" s="30">
        <f>BZ14</f>
        <v>0</v>
      </c>
      <c r="CB14" s="9">
        <v>0</v>
      </c>
      <c r="CC14" s="38">
        <v>0</v>
      </c>
      <c r="CD14" s="30">
        <f>CC14</f>
        <v>0</v>
      </c>
      <c r="CE14" s="9">
        <v>0</v>
      </c>
      <c r="CF14" s="38">
        <v>0</v>
      </c>
      <c r="CG14" s="30">
        <f>CF14</f>
        <v>0</v>
      </c>
      <c r="CH14" s="9">
        <v>1</v>
      </c>
      <c r="CI14" s="38">
        <v>1</v>
      </c>
      <c r="CJ14" s="30">
        <f>CI14</f>
        <v>1</v>
      </c>
      <c r="CK14" s="9">
        <v>0</v>
      </c>
      <c r="CL14" s="38">
        <v>0</v>
      </c>
      <c r="CM14" s="30">
        <f>CL14</f>
        <v>0</v>
      </c>
      <c r="CN14" s="9">
        <v>0</v>
      </c>
      <c r="CO14" s="38">
        <v>0</v>
      </c>
      <c r="CP14" s="30">
        <f>CO14</f>
        <v>0</v>
      </c>
      <c r="CQ14" s="9">
        <v>0</v>
      </c>
      <c r="CR14" s="38">
        <v>0</v>
      </c>
      <c r="CS14" s="30">
        <f>CR14</f>
        <v>0</v>
      </c>
      <c r="CT14" s="9">
        <v>0</v>
      </c>
      <c r="CU14" s="38">
        <v>0</v>
      </c>
      <c r="CV14" s="30">
        <f>CU14</f>
        <v>0</v>
      </c>
      <c r="CW14" s="9">
        <v>0</v>
      </c>
      <c r="CX14" s="38">
        <v>0</v>
      </c>
      <c r="CY14" s="30">
        <f>CX14</f>
        <v>0</v>
      </c>
      <c r="CZ14" s="9">
        <v>0</v>
      </c>
      <c r="DA14" s="38">
        <v>0</v>
      </c>
      <c r="DB14" s="30">
        <f>DA14</f>
        <v>0</v>
      </c>
      <c r="DC14" s="9">
        <v>1</v>
      </c>
      <c r="DD14" s="38">
        <v>1</v>
      </c>
      <c r="DE14" s="30">
        <f>DD14</f>
        <v>1</v>
      </c>
      <c r="DF14" s="9">
        <v>0</v>
      </c>
      <c r="DG14" s="38">
        <v>0</v>
      </c>
      <c r="DH14" s="30">
        <f>DG14</f>
        <v>0</v>
      </c>
      <c r="DI14" s="9">
        <v>0</v>
      </c>
      <c r="DJ14" s="38">
        <v>0</v>
      </c>
      <c r="DK14" s="30">
        <f>DJ14</f>
        <v>0</v>
      </c>
      <c r="DL14" s="9">
        <v>1</v>
      </c>
      <c r="DM14" s="38">
        <v>1</v>
      </c>
      <c r="DN14" s="30">
        <f>DM14</f>
        <v>1</v>
      </c>
      <c r="DO14" s="9">
        <v>1</v>
      </c>
      <c r="DP14" s="38">
        <v>1</v>
      </c>
      <c r="DQ14" s="30">
        <f>DP14</f>
        <v>1</v>
      </c>
      <c r="DR14" s="50">
        <f>E14+H14+K14+N14+Q14+T14+W14+Z14+AC14+AF14+AI14+AL14+AO14+AR14+AU14+BA14+BD14+AX14+BG14+BJ14+BM14+BP14+BS14+BV14+BY14+CB14+CE14+CH14+CK14+CN14+CQ14+CT14+CW14+CZ14+DC14+DF14+DI14+DL14+DO14</f>
        <v>7</v>
      </c>
      <c r="DS14" s="51">
        <f t="shared" si="40"/>
        <v>7</v>
      </c>
      <c r="DT14" s="51">
        <f>G14+J14+M14+P14+S14+V14+Y14+AB14+AE14+AH14+AK14+AN14+AQ14+AT14+AW14+BC14+BF14+AZ14+BI14+BL14+BO14+BR14+BU14+BX14+CA14+CD14+CG14+CJ14+CM14+CP14+CS14+CV14+CY14+DB14+DE14+DH14+DK14+DN14+DQ14</f>
        <v>7</v>
      </c>
      <c r="DU14" s="53"/>
      <c r="DW14" s="106"/>
    </row>
    <row r="15" spans="1:127" s="52" customFormat="1" ht="28.5" customHeight="1">
      <c r="A15" s="12" t="s">
        <v>26</v>
      </c>
      <c r="B15" s="9" t="s">
        <v>92</v>
      </c>
      <c r="C15" s="45">
        <v>0.5</v>
      </c>
      <c r="D15" s="6" t="s">
        <v>6</v>
      </c>
      <c r="E15" s="5">
        <v>1</v>
      </c>
      <c r="F15" s="20">
        <f>E15*C15</f>
        <v>0.5</v>
      </c>
      <c r="G15" s="16">
        <f t="shared" si="0"/>
        <v>0.5</v>
      </c>
      <c r="H15" s="41">
        <v>1</v>
      </c>
      <c r="I15" s="28">
        <f>C15*H15</f>
        <v>0.5</v>
      </c>
      <c r="J15" s="16">
        <f>I15</f>
        <v>0.5</v>
      </c>
      <c r="K15" s="5">
        <v>1</v>
      </c>
      <c r="L15" s="20">
        <f>K15*C15</f>
        <v>0.5</v>
      </c>
      <c r="M15" s="16">
        <f t="shared" si="1"/>
        <v>0.5</v>
      </c>
      <c r="N15" s="5">
        <v>1</v>
      </c>
      <c r="O15" s="28">
        <f>I15*N15</f>
        <v>0.5</v>
      </c>
      <c r="P15" s="16">
        <f t="shared" si="2"/>
        <v>0.5</v>
      </c>
      <c r="Q15" s="5">
        <v>1</v>
      </c>
      <c r="R15" s="20">
        <f>Q15*C15</f>
        <v>0.5</v>
      </c>
      <c r="S15" s="16">
        <f t="shared" si="3"/>
        <v>0.5</v>
      </c>
      <c r="T15" s="5">
        <v>1</v>
      </c>
      <c r="U15" s="31">
        <f>O15*T15</f>
        <v>0.5</v>
      </c>
      <c r="V15" s="16">
        <f t="shared" si="4"/>
        <v>0.5</v>
      </c>
      <c r="W15" s="5">
        <v>1</v>
      </c>
      <c r="X15" s="20">
        <f>W15*C15</f>
        <v>0.5</v>
      </c>
      <c r="Y15" s="16">
        <f t="shared" si="5"/>
        <v>0.5</v>
      </c>
      <c r="Z15" s="5">
        <v>1</v>
      </c>
      <c r="AA15" s="20">
        <f>Z15*C15</f>
        <v>0.5</v>
      </c>
      <c r="AB15" s="16">
        <f t="shared" si="6"/>
        <v>0.5</v>
      </c>
      <c r="AC15" s="5">
        <v>1</v>
      </c>
      <c r="AD15" s="20">
        <f>C15*AC15</f>
        <v>0.5</v>
      </c>
      <c r="AE15" s="16">
        <f t="shared" si="7"/>
        <v>0.5</v>
      </c>
      <c r="AF15" s="5">
        <v>1</v>
      </c>
      <c r="AG15" s="20">
        <f>AF15*C15</f>
        <v>0.5</v>
      </c>
      <c r="AH15" s="16">
        <f t="shared" si="32"/>
        <v>0.5</v>
      </c>
      <c r="AI15" s="5">
        <v>1</v>
      </c>
      <c r="AJ15" s="20">
        <f>AI15*C15</f>
        <v>0.5</v>
      </c>
      <c r="AK15" s="16">
        <f t="shared" si="28"/>
        <v>0.5</v>
      </c>
      <c r="AL15" s="5">
        <v>1</v>
      </c>
      <c r="AM15" s="20">
        <f>AL15*C15</f>
        <v>0.5</v>
      </c>
      <c r="AN15" s="16">
        <f t="shared" si="8"/>
        <v>0.5</v>
      </c>
      <c r="AO15" s="5">
        <v>1</v>
      </c>
      <c r="AP15" s="20">
        <f>AO15*C15</f>
        <v>0.5</v>
      </c>
      <c r="AQ15" s="16">
        <f t="shared" si="9"/>
        <v>0.5</v>
      </c>
      <c r="AR15" s="5">
        <v>1</v>
      </c>
      <c r="AS15" s="20">
        <f>AR15*F15</f>
        <v>0.5</v>
      </c>
      <c r="AT15" s="16">
        <f t="shared" si="10"/>
        <v>0.5</v>
      </c>
      <c r="AU15" s="5">
        <v>1</v>
      </c>
      <c r="AV15" s="20">
        <f>AU15*C15</f>
        <v>0.5</v>
      </c>
      <c r="AW15" s="16">
        <f t="shared" si="11"/>
        <v>0.5</v>
      </c>
      <c r="AX15" s="5">
        <v>1</v>
      </c>
      <c r="AY15" s="20">
        <f>AX15*C15</f>
        <v>0.5</v>
      </c>
      <c r="AZ15" s="16">
        <f t="shared" si="12"/>
        <v>0.5</v>
      </c>
      <c r="BA15" s="5">
        <v>1</v>
      </c>
      <c r="BB15" s="20">
        <f>BA15*C15</f>
        <v>0.5</v>
      </c>
      <c r="BC15" s="16">
        <f aca="true" t="shared" si="42" ref="BC15:BC26">BB15</f>
        <v>0.5</v>
      </c>
      <c r="BD15" s="5">
        <v>1</v>
      </c>
      <c r="BE15" s="20">
        <f>BD15*F15</f>
        <v>0.5</v>
      </c>
      <c r="BF15" s="16">
        <f t="shared" si="29"/>
        <v>0.5</v>
      </c>
      <c r="BG15" s="5">
        <v>1</v>
      </c>
      <c r="BH15" s="20">
        <f>BG15*C15</f>
        <v>0.5</v>
      </c>
      <c r="BI15" s="16">
        <f t="shared" si="13"/>
        <v>0.5</v>
      </c>
      <c r="BJ15" s="5">
        <v>1</v>
      </c>
      <c r="BK15" s="20">
        <f>BJ15*C15</f>
        <v>0.5</v>
      </c>
      <c r="BL15" s="16">
        <f t="shared" si="14"/>
        <v>0.5</v>
      </c>
      <c r="BM15" s="5">
        <v>1</v>
      </c>
      <c r="BN15" s="20">
        <f>BM15*C15</f>
        <v>0.5</v>
      </c>
      <c r="BO15" s="16">
        <f t="shared" si="33"/>
        <v>0.5</v>
      </c>
      <c r="BP15" s="5">
        <v>1</v>
      </c>
      <c r="BQ15" s="20">
        <f>BP15*C15</f>
        <v>0.5</v>
      </c>
      <c r="BR15" s="16">
        <f t="shared" si="15"/>
        <v>0.5</v>
      </c>
      <c r="BS15" s="5">
        <v>1</v>
      </c>
      <c r="BT15" s="20">
        <f>BS15*C15</f>
        <v>0.5</v>
      </c>
      <c r="BU15" s="16">
        <f t="shared" si="30"/>
        <v>0.5</v>
      </c>
      <c r="BV15" s="5">
        <v>1</v>
      </c>
      <c r="BW15" s="20">
        <f>BV15*C15</f>
        <v>0.5</v>
      </c>
      <c r="BX15" s="16">
        <f t="shared" si="16"/>
        <v>0.5</v>
      </c>
      <c r="BY15" s="5">
        <v>1</v>
      </c>
      <c r="BZ15" s="20">
        <f>BY15*F15</f>
        <v>0.5</v>
      </c>
      <c r="CA15" s="16">
        <f t="shared" si="17"/>
        <v>0.5</v>
      </c>
      <c r="CB15" s="5">
        <v>1</v>
      </c>
      <c r="CC15" s="20">
        <f>CB15*C15</f>
        <v>0.5</v>
      </c>
      <c r="CD15" s="16">
        <f t="shared" si="18"/>
        <v>0.5</v>
      </c>
      <c r="CE15" s="5">
        <v>0</v>
      </c>
      <c r="CF15" s="20">
        <f>CE15*C15</f>
        <v>0</v>
      </c>
      <c r="CG15" s="16">
        <f t="shared" si="19"/>
        <v>0</v>
      </c>
      <c r="CH15" s="5">
        <v>1</v>
      </c>
      <c r="CI15" s="20">
        <f>CH15*C15</f>
        <v>0.5</v>
      </c>
      <c r="CJ15" s="16">
        <f t="shared" si="34"/>
        <v>0.5</v>
      </c>
      <c r="CK15" s="5">
        <v>1</v>
      </c>
      <c r="CL15" s="20">
        <v>0.5</v>
      </c>
      <c r="CM15" s="16">
        <f t="shared" si="20"/>
        <v>0.5</v>
      </c>
      <c r="CN15" s="5">
        <v>1</v>
      </c>
      <c r="CO15" s="20">
        <f>CN15*C15</f>
        <v>0.5</v>
      </c>
      <c r="CP15" s="16">
        <f t="shared" si="21"/>
        <v>0.5</v>
      </c>
      <c r="CQ15" s="5">
        <v>1</v>
      </c>
      <c r="CR15" s="20">
        <f>CQ15*C15</f>
        <v>0.5</v>
      </c>
      <c r="CS15" s="16">
        <f t="shared" si="22"/>
        <v>0.5</v>
      </c>
      <c r="CT15" s="5">
        <v>1</v>
      </c>
      <c r="CU15" s="20">
        <f>CT15*C15</f>
        <v>0.5</v>
      </c>
      <c r="CV15" s="16">
        <f t="shared" si="35"/>
        <v>0.5</v>
      </c>
      <c r="CW15" s="5">
        <v>1</v>
      </c>
      <c r="CX15" s="20">
        <v>0.5</v>
      </c>
      <c r="CY15" s="16">
        <f t="shared" si="23"/>
        <v>0.5</v>
      </c>
      <c r="CZ15" s="5">
        <v>1</v>
      </c>
      <c r="DA15" s="20">
        <v>0.5</v>
      </c>
      <c r="DB15" s="16">
        <f t="shared" si="24"/>
        <v>0.5</v>
      </c>
      <c r="DC15" s="5">
        <v>1</v>
      </c>
      <c r="DD15" s="20">
        <f>DC15*C15</f>
        <v>0.5</v>
      </c>
      <c r="DE15" s="16">
        <f t="shared" si="36"/>
        <v>0.5</v>
      </c>
      <c r="DF15" s="5">
        <v>1</v>
      </c>
      <c r="DG15" s="20">
        <f>DF15*F15</f>
        <v>0.5</v>
      </c>
      <c r="DH15" s="16">
        <f t="shared" si="37"/>
        <v>0.5</v>
      </c>
      <c r="DI15" s="5">
        <v>1</v>
      </c>
      <c r="DJ15" s="20">
        <f>DI15*C15</f>
        <v>0.5</v>
      </c>
      <c r="DK15" s="16">
        <f t="shared" si="25"/>
        <v>0.5</v>
      </c>
      <c r="DL15" s="5">
        <v>1</v>
      </c>
      <c r="DM15" s="20">
        <f>DL15*C15</f>
        <v>0.5</v>
      </c>
      <c r="DN15" s="16">
        <f t="shared" si="26"/>
        <v>0.5</v>
      </c>
      <c r="DO15" s="5">
        <v>1</v>
      </c>
      <c r="DP15" s="20">
        <f>DO15*C15</f>
        <v>0.5</v>
      </c>
      <c r="DQ15" s="16">
        <f t="shared" si="38"/>
        <v>0.5</v>
      </c>
      <c r="DR15" s="37">
        <f t="shared" si="39"/>
        <v>38</v>
      </c>
      <c r="DS15" s="34">
        <f t="shared" si="40"/>
        <v>19</v>
      </c>
      <c r="DT15" s="34">
        <f t="shared" si="41"/>
        <v>19</v>
      </c>
      <c r="DU15" s="53"/>
      <c r="DW15" s="106"/>
    </row>
    <row r="16" spans="1:127" s="52" customFormat="1" ht="40.5" customHeight="1">
      <c r="A16" s="12" t="s">
        <v>27</v>
      </c>
      <c r="B16" s="9" t="s">
        <v>104</v>
      </c>
      <c r="C16" s="45" t="s">
        <v>105</v>
      </c>
      <c r="D16" s="6" t="s">
        <v>6</v>
      </c>
      <c r="E16" s="5">
        <v>1</v>
      </c>
      <c r="F16" s="20">
        <v>2</v>
      </c>
      <c r="G16" s="16">
        <f t="shared" si="0"/>
        <v>2</v>
      </c>
      <c r="H16" s="41">
        <v>1</v>
      </c>
      <c r="I16" s="28">
        <v>2</v>
      </c>
      <c r="J16" s="16">
        <f>I16</f>
        <v>2</v>
      </c>
      <c r="K16" s="5">
        <v>1</v>
      </c>
      <c r="L16" s="20">
        <v>2.5</v>
      </c>
      <c r="M16" s="16">
        <f t="shared" si="1"/>
        <v>2.5</v>
      </c>
      <c r="N16" s="5">
        <v>1</v>
      </c>
      <c r="O16" s="28">
        <v>2.5</v>
      </c>
      <c r="P16" s="16">
        <f t="shared" si="2"/>
        <v>2.5</v>
      </c>
      <c r="Q16" s="5">
        <v>1</v>
      </c>
      <c r="R16" s="20">
        <v>3</v>
      </c>
      <c r="S16" s="16">
        <f t="shared" si="3"/>
        <v>3</v>
      </c>
      <c r="T16" s="5">
        <v>1</v>
      </c>
      <c r="U16" s="31">
        <v>3</v>
      </c>
      <c r="V16" s="16">
        <f t="shared" si="4"/>
        <v>3</v>
      </c>
      <c r="W16" s="5">
        <v>1</v>
      </c>
      <c r="X16" s="20">
        <v>2.5</v>
      </c>
      <c r="Y16" s="16">
        <f t="shared" si="5"/>
        <v>2.5</v>
      </c>
      <c r="Z16" s="5">
        <v>1</v>
      </c>
      <c r="AA16" s="20">
        <v>2.5</v>
      </c>
      <c r="AB16" s="16">
        <f t="shared" si="6"/>
        <v>2.5</v>
      </c>
      <c r="AC16" s="5">
        <v>1</v>
      </c>
      <c r="AD16" s="20">
        <v>3</v>
      </c>
      <c r="AE16" s="16">
        <f t="shared" si="7"/>
        <v>3</v>
      </c>
      <c r="AF16" s="5">
        <v>1</v>
      </c>
      <c r="AG16" s="20">
        <v>3</v>
      </c>
      <c r="AH16" s="16">
        <f t="shared" si="32"/>
        <v>3</v>
      </c>
      <c r="AI16" s="5">
        <v>1</v>
      </c>
      <c r="AJ16" s="20">
        <v>3</v>
      </c>
      <c r="AK16" s="16">
        <f t="shared" si="28"/>
        <v>3</v>
      </c>
      <c r="AL16" s="5">
        <v>1</v>
      </c>
      <c r="AM16" s="20">
        <v>2.5</v>
      </c>
      <c r="AN16" s="16">
        <f t="shared" si="8"/>
        <v>2.5</v>
      </c>
      <c r="AO16" s="5">
        <v>1</v>
      </c>
      <c r="AP16" s="20">
        <v>2</v>
      </c>
      <c r="AQ16" s="16">
        <f t="shared" si="9"/>
        <v>2</v>
      </c>
      <c r="AR16" s="5">
        <v>1</v>
      </c>
      <c r="AS16" s="20">
        <f>AR16*F16</f>
        <v>2</v>
      </c>
      <c r="AT16" s="16">
        <f t="shared" si="10"/>
        <v>2</v>
      </c>
      <c r="AU16" s="5">
        <v>1</v>
      </c>
      <c r="AV16" s="20">
        <v>2.5</v>
      </c>
      <c r="AW16" s="16">
        <f t="shared" si="11"/>
        <v>2.5</v>
      </c>
      <c r="AX16" s="5">
        <v>1</v>
      </c>
      <c r="AY16" s="20">
        <v>3</v>
      </c>
      <c r="AZ16" s="16">
        <f t="shared" si="12"/>
        <v>3</v>
      </c>
      <c r="BA16" s="5">
        <v>1</v>
      </c>
      <c r="BB16" s="20">
        <v>2</v>
      </c>
      <c r="BC16" s="16">
        <f t="shared" si="42"/>
        <v>2</v>
      </c>
      <c r="BD16" s="5">
        <v>1</v>
      </c>
      <c r="BE16" s="20">
        <f>BD16*F16</f>
        <v>2</v>
      </c>
      <c r="BF16" s="16">
        <f t="shared" si="29"/>
        <v>2</v>
      </c>
      <c r="BG16" s="5">
        <v>1</v>
      </c>
      <c r="BH16" s="20">
        <v>2</v>
      </c>
      <c r="BI16" s="16">
        <f t="shared" si="13"/>
        <v>2</v>
      </c>
      <c r="BJ16" s="5">
        <v>1</v>
      </c>
      <c r="BK16" s="20">
        <v>2.5</v>
      </c>
      <c r="BL16" s="16">
        <f t="shared" si="14"/>
        <v>2.5</v>
      </c>
      <c r="BM16" s="5">
        <v>1</v>
      </c>
      <c r="BN16" s="20">
        <v>3</v>
      </c>
      <c r="BO16" s="16">
        <f t="shared" si="33"/>
        <v>3</v>
      </c>
      <c r="BP16" s="5">
        <v>1</v>
      </c>
      <c r="BQ16" s="20">
        <v>2</v>
      </c>
      <c r="BR16" s="16">
        <f t="shared" si="15"/>
        <v>2</v>
      </c>
      <c r="BS16" s="5">
        <v>1</v>
      </c>
      <c r="BT16" s="20">
        <v>3</v>
      </c>
      <c r="BU16" s="16">
        <f t="shared" si="30"/>
        <v>3</v>
      </c>
      <c r="BV16" s="5">
        <v>1</v>
      </c>
      <c r="BW16" s="20">
        <v>3</v>
      </c>
      <c r="BX16" s="16">
        <f t="shared" si="16"/>
        <v>3</v>
      </c>
      <c r="BY16" s="5">
        <v>1</v>
      </c>
      <c r="BZ16" s="20">
        <v>2.5</v>
      </c>
      <c r="CA16" s="16">
        <f>BZ16</f>
        <v>2.5</v>
      </c>
      <c r="CB16" s="5">
        <v>1</v>
      </c>
      <c r="CC16" s="20">
        <v>3</v>
      </c>
      <c r="CD16" s="16">
        <f t="shared" si="18"/>
        <v>3</v>
      </c>
      <c r="CE16" s="5">
        <v>0</v>
      </c>
      <c r="CF16" s="20">
        <v>0</v>
      </c>
      <c r="CG16" s="16">
        <f t="shared" si="19"/>
        <v>0</v>
      </c>
      <c r="CH16" s="5">
        <v>1</v>
      </c>
      <c r="CI16" s="20">
        <v>2.5</v>
      </c>
      <c r="CJ16" s="16">
        <f t="shared" si="34"/>
        <v>2.5</v>
      </c>
      <c r="CK16" s="5">
        <v>1</v>
      </c>
      <c r="CL16" s="20">
        <v>3</v>
      </c>
      <c r="CM16" s="16">
        <f t="shared" si="20"/>
        <v>3</v>
      </c>
      <c r="CN16" s="5">
        <v>1</v>
      </c>
      <c r="CO16" s="20">
        <v>2.5</v>
      </c>
      <c r="CP16" s="16">
        <f t="shared" si="21"/>
        <v>2.5</v>
      </c>
      <c r="CQ16" s="5">
        <v>1</v>
      </c>
      <c r="CR16" s="20">
        <v>3</v>
      </c>
      <c r="CS16" s="16">
        <f t="shared" si="22"/>
        <v>3</v>
      </c>
      <c r="CT16" s="5">
        <v>1</v>
      </c>
      <c r="CU16" s="20">
        <v>3</v>
      </c>
      <c r="CV16" s="16">
        <f t="shared" si="35"/>
        <v>3</v>
      </c>
      <c r="CW16" s="5">
        <v>1</v>
      </c>
      <c r="CX16" s="20">
        <v>2</v>
      </c>
      <c r="CY16" s="16">
        <f t="shared" si="23"/>
        <v>2</v>
      </c>
      <c r="CZ16" s="5">
        <v>1</v>
      </c>
      <c r="DA16" s="20">
        <v>2</v>
      </c>
      <c r="DB16" s="16">
        <f t="shared" si="24"/>
        <v>2</v>
      </c>
      <c r="DC16" s="5">
        <v>1</v>
      </c>
      <c r="DD16" s="20">
        <v>3</v>
      </c>
      <c r="DE16" s="16">
        <f t="shared" si="36"/>
        <v>3</v>
      </c>
      <c r="DF16" s="5">
        <v>1</v>
      </c>
      <c r="DG16" s="20">
        <v>3</v>
      </c>
      <c r="DH16" s="16">
        <f t="shared" si="37"/>
        <v>3</v>
      </c>
      <c r="DI16" s="5">
        <v>1</v>
      </c>
      <c r="DJ16" s="20">
        <v>2.5</v>
      </c>
      <c r="DK16" s="16">
        <f t="shared" si="25"/>
        <v>2.5</v>
      </c>
      <c r="DL16" s="5">
        <v>1</v>
      </c>
      <c r="DM16" s="20">
        <v>3</v>
      </c>
      <c r="DN16" s="16">
        <f t="shared" si="26"/>
        <v>3</v>
      </c>
      <c r="DO16" s="5">
        <v>1</v>
      </c>
      <c r="DP16" s="20">
        <v>3</v>
      </c>
      <c r="DQ16" s="16">
        <f t="shared" si="38"/>
        <v>3</v>
      </c>
      <c r="DR16" s="37">
        <f t="shared" si="39"/>
        <v>38</v>
      </c>
      <c r="DS16" s="34">
        <f t="shared" si="40"/>
        <v>98.5</v>
      </c>
      <c r="DT16" s="34">
        <f t="shared" si="41"/>
        <v>98.5</v>
      </c>
      <c r="DU16" s="53"/>
      <c r="DW16" s="106"/>
    </row>
    <row r="17" spans="1:127" s="52" customFormat="1" ht="28.5" customHeight="1">
      <c r="A17" s="12" t="s">
        <v>28</v>
      </c>
      <c r="B17" s="68" t="s">
        <v>128</v>
      </c>
      <c r="C17" s="45" t="s">
        <v>102</v>
      </c>
      <c r="D17" s="6" t="s">
        <v>6</v>
      </c>
      <c r="E17" s="9">
        <v>1</v>
      </c>
      <c r="F17" s="31">
        <v>2.5</v>
      </c>
      <c r="G17" s="28">
        <f t="shared" si="0"/>
        <v>2.5</v>
      </c>
      <c r="H17" s="42">
        <v>1</v>
      </c>
      <c r="I17" s="28">
        <v>2.5</v>
      </c>
      <c r="J17" s="16">
        <f>+I17</f>
        <v>2.5</v>
      </c>
      <c r="K17" s="9">
        <v>1</v>
      </c>
      <c r="L17" s="20">
        <v>3</v>
      </c>
      <c r="M17" s="28">
        <f t="shared" si="1"/>
        <v>3</v>
      </c>
      <c r="N17" s="9">
        <v>1</v>
      </c>
      <c r="O17" s="31">
        <v>3</v>
      </c>
      <c r="P17" s="28">
        <f t="shared" si="2"/>
        <v>3</v>
      </c>
      <c r="Q17" s="9">
        <v>1</v>
      </c>
      <c r="R17" s="31">
        <v>3.5</v>
      </c>
      <c r="S17" s="28">
        <f t="shared" si="3"/>
        <v>3.5</v>
      </c>
      <c r="T17" s="9">
        <v>1</v>
      </c>
      <c r="U17" s="31">
        <v>3.5</v>
      </c>
      <c r="V17" s="28">
        <f t="shared" si="4"/>
        <v>3.5</v>
      </c>
      <c r="W17" s="9">
        <v>1</v>
      </c>
      <c r="X17" s="31">
        <v>3</v>
      </c>
      <c r="Y17" s="28">
        <f t="shared" si="5"/>
        <v>3</v>
      </c>
      <c r="Z17" s="9">
        <v>1</v>
      </c>
      <c r="AA17" s="31">
        <v>3</v>
      </c>
      <c r="AB17" s="28">
        <f t="shared" si="6"/>
        <v>3</v>
      </c>
      <c r="AC17" s="9">
        <v>1</v>
      </c>
      <c r="AD17" s="31">
        <v>3.5</v>
      </c>
      <c r="AE17" s="28">
        <f t="shared" si="7"/>
        <v>3.5</v>
      </c>
      <c r="AF17" s="9">
        <v>1</v>
      </c>
      <c r="AG17" s="31">
        <v>3.5</v>
      </c>
      <c r="AH17" s="28">
        <f t="shared" si="32"/>
        <v>3.5</v>
      </c>
      <c r="AI17" s="9">
        <v>1</v>
      </c>
      <c r="AJ17" s="31">
        <v>3.5</v>
      </c>
      <c r="AK17" s="28">
        <f t="shared" si="28"/>
        <v>3.5</v>
      </c>
      <c r="AL17" s="9">
        <v>1</v>
      </c>
      <c r="AM17" s="31">
        <v>3</v>
      </c>
      <c r="AN17" s="28">
        <f t="shared" si="8"/>
        <v>3</v>
      </c>
      <c r="AO17" s="9">
        <v>1</v>
      </c>
      <c r="AP17" s="31">
        <v>2.5</v>
      </c>
      <c r="AQ17" s="28">
        <f t="shared" si="9"/>
        <v>2.5</v>
      </c>
      <c r="AR17" s="9">
        <v>1</v>
      </c>
      <c r="AS17" s="31">
        <v>2.5</v>
      </c>
      <c r="AT17" s="28">
        <f t="shared" si="10"/>
        <v>2.5</v>
      </c>
      <c r="AU17" s="9">
        <v>1</v>
      </c>
      <c r="AV17" s="31">
        <v>3</v>
      </c>
      <c r="AW17" s="28">
        <f t="shared" si="11"/>
        <v>3</v>
      </c>
      <c r="AX17" s="9">
        <v>1</v>
      </c>
      <c r="AY17" s="31">
        <v>3.5</v>
      </c>
      <c r="AZ17" s="28">
        <f t="shared" si="12"/>
        <v>3.5</v>
      </c>
      <c r="BA17" s="9">
        <v>1</v>
      </c>
      <c r="BB17" s="31">
        <v>2.5</v>
      </c>
      <c r="BC17" s="28">
        <f t="shared" si="42"/>
        <v>2.5</v>
      </c>
      <c r="BD17" s="9">
        <v>1</v>
      </c>
      <c r="BE17" s="31">
        <v>2.5</v>
      </c>
      <c r="BF17" s="28">
        <f t="shared" si="29"/>
        <v>2.5</v>
      </c>
      <c r="BG17" s="9">
        <v>1</v>
      </c>
      <c r="BH17" s="31">
        <v>2.5</v>
      </c>
      <c r="BI17" s="28">
        <f t="shared" si="13"/>
        <v>2.5</v>
      </c>
      <c r="BJ17" s="9">
        <v>1</v>
      </c>
      <c r="BK17" s="31">
        <v>3</v>
      </c>
      <c r="BL17" s="28">
        <f t="shared" si="14"/>
        <v>3</v>
      </c>
      <c r="BM17" s="9">
        <v>1</v>
      </c>
      <c r="BN17" s="31">
        <v>3.5</v>
      </c>
      <c r="BO17" s="28">
        <f t="shared" si="33"/>
        <v>3.5</v>
      </c>
      <c r="BP17" s="9">
        <v>1</v>
      </c>
      <c r="BQ17" s="31">
        <v>2.5</v>
      </c>
      <c r="BR17" s="28">
        <f t="shared" si="15"/>
        <v>2.5</v>
      </c>
      <c r="BS17" s="9">
        <v>1</v>
      </c>
      <c r="BT17" s="31">
        <v>3.5</v>
      </c>
      <c r="BU17" s="28">
        <f t="shared" si="30"/>
        <v>3.5</v>
      </c>
      <c r="BV17" s="9">
        <v>1</v>
      </c>
      <c r="BW17" s="31">
        <v>3.5</v>
      </c>
      <c r="BX17" s="28">
        <f t="shared" si="16"/>
        <v>3.5</v>
      </c>
      <c r="BY17" s="9">
        <v>1</v>
      </c>
      <c r="BZ17" s="31">
        <v>3</v>
      </c>
      <c r="CA17" s="28">
        <f t="shared" si="17"/>
        <v>3</v>
      </c>
      <c r="CB17" s="9">
        <v>1</v>
      </c>
      <c r="CC17" s="31">
        <v>3.5</v>
      </c>
      <c r="CD17" s="28">
        <f t="shared" si="18"/>
        <v>3.5</v>
      </c>
      <c r="CE17" s="9">
        <v>0</v>
      </c>
      <c r="CF17" s="31">
        <v>0</v>
      </c>
      <c r="CG17" s="28">
        <f t="shared" si="19"/>
        <v>0</v>
      </c>
      <c r="CH17" s="9">
        <v>1</v>
      </c>
      <c r="CI17" s="31">
        <v>3</v>
      </c>
      <c r="CJ17" s="28">
        <f t="shared" si="34"/>
        <v>3</v>
      </c>
      <c r="CK17" s="9">
        <v>1</v>
      </c>
      <c r="CL17" s="31">
        <v>3.5</v>
      </c>
      <c r="CM17" s="28">
        <f t="shared" si="20"/>
        <v>3.5</v>
      </c>
      <c r="CN17" s="9">
        <v>1</v>
      </c>
      <c r="CO17" s="31">
        <v>2.5</v>
      </c>
      <c r="CP17" s="28">
        <f t="shared" si="21"/>
        <v>2.5</v>
      </c>
      <c r="CQ17" s="9">
        <v>1</v>
      </c>
      <c r="CR17" s="31">
        <v>3.5</v>
      </c>
      <c r="CS17" s="28">
        <f t="shared" si="22"/>
        <v>3.5</v>
      </c>
      <c r="CT17" s="9">
        <v>1</v>
      </c>
      <c r="CU17" s="31">
        <v>3.5</v>
      </c>
      <c r="CV17" s="28">
        <f t="shared" si="35"/>
        <v>3.5</v>
      </c>
      <c r="CW17" s="9">
        <v>1</v>
      </c>
      <c r="CX17" s="31">
        <v>2.5</v>
      </c>
      <c r="CY17" s="28">
        <f t="shared" si="23"/>
        <v>2.5</v>
      </c>
      <c r="CZ17" s="9">
        <v>1</v>
      </c>
      <c r="DA17" s="31">
        <v>2.5</v>
      </c>
      <c r="DB17" s="28">
        <f t="shared" si="24"/>
        <v>2.5</v>
      </c>
      <c r="DC17" s="9">
        <v>1</v>
      </c>
      <c r="DD17" s="31">
        <v>3.5</v>
      </c>
      <c r="DE17" s="28">
        <f t="shared" si="36"/>
        <v>3.5</v>
      </c>
      <c r="DF17" s="9">
        <v>1</v>
      </c>
      <c r="DG17" s="31">
        <v>3.5</v>
      </c>
      <c r="DH17" s="28">
        <f t="shared" si="37"/>
        <v>3.5</v>
      </c>
      <c r="DI17" s="9">
        <v>1</v>
      </c>
      <c r="DJ17" s="31">
        <v>3</v>
      </c>
      <c r="DK17" s="28">
        <f t="shared" si="25"/>
        <v>3</v>
      </c>
      <c r="DL17" s="9">
        <v>1</v>
      </c>
      <c r="DM17" s="31">
        <v>3.5</v>
      </c>
      <c r="DN17" s="28">
        <f t="shared" si="26"/>
        <v>3.5</v>
      </c>
      <c r="DO17" s="9">
        <v>1</v>
      </c>
      <c r="DP17" s="31">
        <v>3.5</v>
      </c>
      <c r="DQ17" s="28">
        <f t="shared" si="38"/>
        <v>3.5</v>
      </c>
      <c r="DR17" s="37">
        <f t="shared" si="39"/>
        <v>38</v>
      </c>
      <c r="DS17" s="34">
        <f t="shared" si="40"/>
        <v>117</v>
      </c>
      <c r="DT17" s="34">
        <f t="shared" si="41"/>
        <v>117</v>
      </c>
      <c r="DU17" s="53"/>
      <c r="DW17" s="106"/>
    </row>
    <row r="18" spans="1:127" s="52" customFormat="1" ht="21.75" customHeight="1">
      <c r="A18" s="12" t="s">
        <v>29</v>
      </c>
      <c r="B18" s="9" t="s">
        <v>129</v>
      </c>
      <c r="C18" s="45" t="s">
        <v>103</v>
      </c>
      <c r="D18" s="6" t="s">
        <v>6</v>
      </c>
      <c r="E18" s="5">
        <v>1</v>
      </c>
      <c r="F18" s="31">
        <v>1</v>
      </c>
      <c r="G18" s="28">
        <f t="shared" si="0"/>
        <v>1</v>
      </c>
      <c r="H18" s="42">
        <v>1</v>
      </c>
      <c r="I18" s="28">
        <v>1</v>
      </c>
      <c r="J18" s="16">
        <f>+I18</f>
        <v>1</v>
      </c>
      <c r="K18" s="5">
        <v>1</v>
      </c>
      <c r="L18" s="20">
        <v>1.5</v>
      </c>
      <c r="M18" s="28">
        <f t="shared" si="1"/>
        <v>1.5</v>
      </c>
      <c r="N18" s="5">
        <v>1</v>
      </c>
      <c r="O18" s="28">
        <v>1.5</v>
      </c>
      <c r="P18" s="28">
        <f t="shared" si="2"/>
        <v>1.5</v>
      </c>
      <c r="Q18" s="5">
        <v>1</v>
      </c>
      <c r="R18" s="31">
        <v>2</v>
      </c>
      <c r="S18" s="28">
        <f t="shared" si="3"/>
        <v>2</v>
      </c>
      <c r="T18" s="5">
        <v>1</v>
      </c>
      <c r="U18" s="31">
        <v>2</v>
      </c>
      <c r="V18" s="28">
        <f t="shared" si="4"/>
        <v>2</v>
      </c>
      <c r="W18" s="5">
        <v>1</v>
      </c>
      <c r="X18" s="31">
        <v>1.5</v>
      </c>
      <c r="Y18" s="28">
        <f t="shared" si="5"/>
        <v>1.5</v>
      </c>
      <c r="Z18" s="5">
        <v>1</v>
      </c>
      <c r="AA18" s="31">
        <v>1.5</v>
      </c>
      <c r="AB18" s="28">
        <f t="shared" si="6"/>
        <v>1.5</v>
      </c>
      <c r="AC18" s="5">
        <v>1</v>
      </c>
      <c r="AD18" s="31">
        <v>2</v>
      </c>
      <c r="AE18" s="28">
        <f t="shared" si="7"/>
        <v>2</v>
      </c>
      <c r="AF18" s="5">
        <v>1</v>
      </c>
      <c r="AG18" s="31">
        <v>2</v>
      </c>
      <c r="AH18" s="28">
        <f>+AG18</f>
        <v>2</v>
      </c>
      <c r="AI18" s="5">
        <v>1</v>
      </c>
      <c r="AJ18" s="31">
        <v>2</v>
      </c>
      <c r="AK18" s="28">
        <f t="shared" si="28"/>
        <v>2</v>
      </c>
      <c r="AL18" s="5">
        <v>1</v>
      </c>
      <c r="AM18" s="31">
        <v>1.5</v>
      </c>
      <c r="AN18" s="28">
        <f t="shared" si="8"/>
        <v>1.5</v>
      </c>
      <c r="AO18" s="5">
        <v>1</v>
      </c>
      <c r="AP18" s="31">
        <v>1</v>
      </c>
      <c r="AQ18" s="28">
        <f t="shared" si="9"/>
        <v>1</v>
      </c>
      <c r="AR18" s="5">
        <v>1</v>
      </c>
      <c r="AS18" s="31">
        <v>1</v>
      </c>
      <c r="AT18" s="28">
        <f t="shared" si="10"/>
        <v>1</v>
      </c>
      <c r="AU18" s="5">
        <v>1</v>
      </c>
      <c r="AV18" s="31">
        <v>1.5</v>
      </c>
      <c r="AW18" s="28">
        <f t="shared" si="11"/>
        <v>1.5</v>
      </c>
      <c r="AX18" s="5">
        <v>1</v>
      </c>
      <c r="AY18" s="31">
        <v>2</v>
      </c>
      <c r="AZ18" s="28">
        <f t="shared" si="12"/>
        <v>2</v>
      </c>
      <c r="BA18" s="5">
        <v>1</v>
      </c>
      <c r="BB18" s="31">
        <v>1</v>
      </c>
      <c r="BC18" s="28">
        <f t="shared" si="42"/>
        <v>1</v>
      </c>
      <c r="BD18" s="5">
        <v>1</v>
      </c>
      <c r="BE18" s="31">
        <v>1</v>
      </c>
      <c r="BF18" s="28">
        <f t="shared" si="29"/>
        <v>1</v>
      </c>
      <c r="BG18" s="5">
        <v>1</v>
      </c>
      <c r="BH18" s="31">
        <v>1</v>
      </c>
      <c r="BI18" s="28">
        <f t="shared" si="13"/>
        <v>1</v>
      </c>
      <c r="BJ18" s="5">
        <v>1</v>
      </c>
      <c r="BK18" s="31">
        <v>1.5</v>
      </c>
      <c r="BL18" s="28">
        <f t="shared" si="14"/>
        <v>1.5</v>
      </c>
      <c r="BM18" s="5">
        <v>1</v>
      </c>
      <c r="BN18" s="31">
        <v>2</v>
      </c>
      <c r="BO18" s="28">
        <f t="shared" si="33"/>
        <v>2</v>
      </c>
      <c r="BP18" s="5">
        <v>1</v>
      </c>
      <c r="BQ18" s="31">
        <v>1</v>
      </c>
      <c r="BR18" s="28">
        <f t="shared" si="15"/>
        <v>1</v>
      </c>
      <c r="BS18" s="5">
        <v>1</v>
      </c>
      <c r="BT18" s="31">
        <v>2</v>
      </c>
      <c r="BU18" s="28">
        <f t="shared" si="30"/>
        <v>2</v>
      </c>
      <c r="BV18" s="5">
        <v>1</v>
      </c>
      <c r="BW18" s="31">
        <v>2</v>
      </c>
      <c r="BX18" s="28">
        <f t="shared" si="16"/>
        <v>2</v>
      </c>
      <c r="BY18" s="5">
        <v>1</v>
      </c>
      <c r="BZ18" s="31">
        <v>1.5</v>
      </c>
      <c r="CA18" s="28">
        <f t="shared" si="17"/>
        <v>1.5</v>
      </c>
      <c r="CB18" s="5">
        <v>1</v>
      </c>
      <c r="CC18" s="31">
        <v>2</v>
      </c>
      <c r="CD18" s="28">
        <f t="shared" si="18"/>
        <v>2</v>
      </c>
      <c r="CE18" s="5">
        <v>0</v>
      </c>
      <c r="CF18" s="31">
        <v>0</v>
      </c>
      <c r="CG18" s="28">
        <f t="shared" si="19"/>
        <v>0</v>
      </c>
      <c r="CH18" s="5">
        <v>1</v>
      </c>
      <c r="CI18" s="31">
        <v>1.5</v>
      </c>
      <c r="CJ18" s="28">
        <f t="shared" si="34"/>
        <v>1.5</v>
      </c>
      <c r="CK18" s="5">
        <v>1</v>
      </c>
      <c r="CL18" s="31">
        <v>2</v>
      </c>
      <c r="CM18" s="28">
        <f t="shared" si="20"/>
        <v>2</v>
      </c>
      <c r="CN18" s="5">
        <v>1</v>
      </c>
      <c r="CO18" s="31">
        <v>1</v>
      </c>
      <c r="CP18" s="28">
        <f t="shared" si="21"/>
        <v>1</v>
      </c>
      <c r="CQ18" s="5">
        <v>1</v>
      </c>
      <c r="CR18" s="31">
        <v>2</v>
      </c>
      <c r="CS18" s="28">
        <f t="shared" si="22"/>
        <v>2</v>
      </c>
      <c r="CT18" s="5">
        <v>1</v>
      </c>
      <c r="CU18" s="31">
        <v>2</v>
      </c>
      <c r="CV18" s="28">
        <f t="shared" si="35"/>
        <v>2</v>
      </c>
      <c r="CW18" s="5">
        <v>1</v>
      </c>
      <c r="CX18" s="31">
        <v>1</v>
      </c>
      <c r="CY18" s="28">
        <f t="shared" si="23"/>
        <v>1</v>
      </c>
      <c r="CZ18" s="5">
        <v>1</v>
      </c>
      <c r="DA18" s="31">
        <v>1</v>
      </c>
      <c r="DB18" s="28">
        <f t="shared" si="24"/>
        <v>1</v>
      </c>
      <c r="DC18" s="5">
        <v>1</v>
      </c>
      <c r="DD18" s="31">
        <v>2</v>
      </c>
      <c r="DE18" s="28">
        <f t="shared" si="36"/>
        <v>2</v>
      </c>
      <c r="DF18" s="5">
        <v>1</v>
      </c>
      <c r="DG18" s="31">
        <v>2</v>
      </c>
      <c r="DH18" s="28">
        <f t="shared" si="37"/>
        <v>2</v>
      </c>
      <c r="DI18" s="5">
        <v>1</v>
      </c>
      <c r="DJ18" s="31">
        <v>1.5</v>
      </c>
      <c r="DK18" s="28">
        <f t="shared" si="25"/>
        <v>1.5</v>
      </c>
      <c r="DL18" s="5">
        <v>1</v>
      </c>
      <c r="DM18" s="31">
        <v>2</v>
      </c>
      <c r="DN18" s="28">
        <f t="shared" si="26"/>
        <v>2</v>
      </c>
      <c r="DO18" s="5">
        <v>1</v>
      </c>
      <c r="DP18" s="31">
        <v>2</v>
      </c>
      <c r="DQ18" s="28">
        <f t="shared" si="38"/>
        <v>2</v>
      </c>
      <c r="DR18" s="37">
        <f t="shared" si="39"/>
        <v>38</v>
      </c>
      <c r="DS18" s="34">
        <f t="shared" si="40"/>
        <v>60</v>
      </c>
      <c r="DT18" s="34">
        <f t="shared" si="41"/>
        <v>60</v>
      </c>
      <c r="DU18" s="53"/>
      <c r="DW18" s="106"/>
    </row>
    <row r="19" spans="1:127" s="52" customFormat="1" ht="18.75" customHeight="1">
      <c r="A19" s="12" t="s">
        <v>30</v>
      </c>
      <c r="B19" s="9" t="s">
        <v>31</v>
      </c>
      <c r="C19" s="45" t="s">
        <v>105</v>
      </c>
      <c r="D19" s="6" t="s">
        <v>6</v>
      </c>
      <c r="E19" s="5">
        <v>1</v>
      </c>
      <c r="F19" s="31">
        <v>2</v>
      </c>
      <c r="G19" s="28">
        <f t="shared" si="0"/>
        <v>2</v>
      </c>
      <c r="H19" s="42">
        <v>1</v>
      </c>
      <c r="I19" s="28">
        <v>2</v>
      </c>
      <c r="J19" s="16">
        <f>+I19</f>
        <v>2</v>
      </c>
      <c r="K19" s="5">
        <v>1</v>
      </c>
      <c r="L19" s="20">
        <v>2.5</v>
      </c>
      <c r="M19" s="28">
        <f t="shared" si="1"/>
        <v>2.5</v>
      </c>
      <c r="N19" s="5">
        <v>1</v>
      </c>
      <c r="O19" s="31">
        <v>2.5</v>
      </c>
      <c r="P19" s="28">
        <f t="shared" si="2"/>
        <v>2.5</v>
      </c>
      <c r="Q19" s="5">
        <v>1</v>
      </c>
      <c r="R19" s="31">
        <v>3</v>
      </c>
      <c r="S19" s="28">
        <f t="shared" si="3"/>
        <v>3</v>
      </c>
      <c r="T19" s="5">
        <v>1</v>
      </c>
      <c r="U19" s="31">
        <v>3</v>
      </c>
      <c r="V19" s="28">
        <f t="shared" si="4"/>
        <v>3</v>
      </c>
      <c r="W19" s="5">
        <v>1</v>
      </c>
      <c r="X19" s="31">
        <v>2.5</v>
      </c>
      <c r="Y19" s="28">
        <f>+X19</f>
        <v>2.5</v>
      </c>
      <c r="Z19" s="5">
        <v>1</v>
      </c>
      <c r="AA19" s="31">
        <v>2.5</v>
      </c>
      <c r="AB19" s="28">
        <f t="shared" si="6"/>
        <v>2.5</v>
      </c>
      <c r="AC19" s="5">
        <v>1</v>
      </c>
      <c r="AD19" s="31">
        <v>3</v>
      </c>
      <c r="AE19" s="28">
        <f t="shared" si="7"/>
        <v>3</v>
      </c>
      <c r="AF19" s="5">
        <v>1</v>
      </c>
      <c r="AG19" s="31">
        <v>3</v>
      </c>
      <c r="AH19" s="28">
        <f aca="true" t="shared" si="43" ref="AH19:AH27">AG19</f>
        <v>3</v>
      </c>
      <c r="AI19" s="5">
        <v>1</v>
      </c>
      <c r="AJ19" s="31">
        <v>3</v>
      </c>
      <c r="AK19" s="28">
        <f t="shared" si="28"/>
        <v>3</v>
      </c>
      <c r="AL19" s="5">
        <v>1</v>
      </c>
      <c r="AM19" s="31">
        <v>2.5</v>
      </c>
      <c r="AN19" s="28">
        <f t="shared" si="8"/>
        <v>2.5</v>
      </c>
      <c r="AO19" s="5">
        <v>1</v>
      </c>
      <c r="AP19" s="31">
        <v>2</v>
      </c>
      <c r="AQ19" s="28">
        <f t="shared" si="9"/>
        <v>2</v>
      </c>
      <c r="AR19" s="5">
        <v>1</v>
      </c>
      <c r="AS19" s="31">
        <v>2</v>
      </c>
      <c r="AT19" s="28">
        <f t="shared" si="10"/>
        <v>2</v>
      </c>
      <c r="AU19" s="5">
        <v>1</v>
      </c>
      <c r="AV19" s="31">
        <v>2.5</v>
      </c>
      <c r="AW19" s="28">
        <f t="shared" si="11"/>
        <v>2.5</v>
      </c>
      <c r="AX19" s="5">
        <v>1</v>
      </c>
      <c r="AY19" s="31">
        <v>3</v>
      </c>
      <c r="AZ19" s="28">
        <f t="shared" si="12"/>
        <v>3</v>
      </c>
      <c r="BA19" s="5">
        <v>1</v>
      </c>
      <c r="BB19" s="31">
        <v>2</v>
      </c>
      <c r="BC19" s="28">
        <f t="shared" si="42"/>
        <v>2</v>
      </c>
      <c r="BD19" s="5">
        <v>1</v>
      </c>
      <c r="BE19" s="31">
        <v>2</v>
      </c>
      <c r="BF19" s="28">
        <f t="shared" si="29"/>
        <v>2</v>
      </c>
      <c r="BG19" s="5">
        <v>1</v>
      </c>
      <c r="BH19" s="31">
        <v>2</v>
      </c>
      <c r="BI19" s="28">
        <f t="shared" si="13"/>
        <v>2</v>
      </c>
      <c r="BJ19" s="5">
        <v>1</v>
      </c>
      <c r="BK19" s="31">
        <v>2.5</v>
      </c>
      <c r="BL19" s="28">
        <f t="shared" si="14"/>
        <v>2.5</v>
      </c>
      <c r="BM19" s="5">
        <v>1</v>
      </c>
      <c r="BN19" s="31">
        <v>3</v>
      </c>
      <c r="BO19" s="28">
        <f t="shared" si="33"/>
        <v>3</v>
      </c>
      <c r="BP19" s="5">
        <v>1</v>
      </c>
      <c r="BQ19" s="31">
        <v>2</v>
      </c>
      <c r="BR19" s="28">
        <f t="shared" si="15"/>
        <v>2</v>
      </c>
      <c r="BS19" s="5">
        <v>1</v>
      </c>
      <c r="BT19" s="31">
        <v>3</v>
      </c>
      <c r="BU19" s="28">
        <f t="shared" si="30"/>
        <v>3</v>
      </c>
      <c r="BV19" s="5">
        <v>1</v>
      </c>
      <c r="BW19" s="31">
        <v>3</v>
      </c>
      <c r="BX19" s="28">
        <f t="shared" si="16"/>
        <v>3</v>
      </c>
      <c r="BY19" s="5">
        <v>1</v>
      </c>
      <c r="BZ19" s="31">
        <v>2.5</v>
      </c>
      <c r="CA19" s="28">
        <f t="shared" si="17"/>
        <v>2.5</v>
      </c>
      <c r="CB19" s="5">
        <v>1</v>
      </c>
      <c r="CC19" s="31">
        <v>3</v>
      </c>
      <c r="CD19" s="28">
        <f t="shared" si="18"/>
        <v>3</v>
      </c>
      <c r="CE19" s="5">
        <v>0</v>
      </c>
      <c r="CF19" s="31">
        <v>0</v>
      </c>
      <c r="CG19" s="28">
        <f t="shared" si="19"/>
        <v>0</v>
      </c>
      <c r="CH19" s="5">
        <v>1</v>
      </c>
      <c r="CI19" s="31">
        <v>2.5</v>
      </c>
      <c r="CJ19" s="28">
        <f t="shared" si="34"/>
        <v>2.5</v>
      </c>
      <c r="CK19" s="5">
        <v>1</v>
      </c>
      <c r="CL19" s="31">
        <v>3</v>
      </c>
      <c r="CM19" s="28">
        <f t="shared" si="20"/>
        <v>3</v>
      </c>
      <c r="CN19" s="5">
        <v>1</v>
      </c>
      <c r="CO19" s="31">
        <v>2</v>
      </c>
      <c r="CP19" s="28">
        <f t="shared" si="21"/>
        <v>2</v>
      </c>
      <c r="CQ19" s="5">
        <v>1</v>
      </c>
      <c r="CR19" s="31">
        <v>3</v>
      </c>
      <c r="CS19" s="28">
        <f t="shared" si="22"/>
        <v>3</v>
      </c>
      <c r="CT19" s="5">
        <v>1</v>
      </c>
      <c r="CU19" s="31">
        <v>3</v>
      </c>
      <c r="CV19" s="28">
        <f t="shared" si="35"/>
        <v>3</v>
      </c>
      <c r="CW19" s="5">
        <v>1</v>
      </c>
      <c r="CX19" s="31">
        <v>2</v>
      </c>
      <c r="CY19" s="28">
        <f t="shared" si="23"/>
        <v>2</v>
      </c>
      <c r="CZ19" s="5">
        <v>1</v>
      </c>
      <c r="DA19" s="31">
        <v>2</v>
      </c>
      <c r="DB19" s="28">
        <f t="shared" si="24"/>
        <v>2</v>
      </c>
      <c r="DC19" s="5">
        <v>1</v>
      </c>
      <c r="DD19" s="31">
        <v>3</v>
      </c>
      <c r="DE19" s="28">
        <f t="shared" si="36"/>
        <v>3</v>
      </c>
      <c r="DF19" s="5">
        <v>1</v>
      </c>
      <c r="DG19" s="31">
        <v>3</v>
      </c>
      <c r="DH19" s="28">
        <f t="shared" si="37"/>
        <v>3</v>
      </c>
      <c r="DI19" s="5">
        <v>1</v>
      </c>
      <c r="DJ19" s="31">
        <v>2.5</v>
      </c>
      <c r="DK19" s="28">
        <f t="shared" si="25"/>
        <v>2.5</v>
      </c>
      <c r="DL19" s="5">
        <v>1</v>
      </c>
      <c r="DM19" s="31">
        <v>3</v>
      </c>
      <c r="DN19" s="28">
        <f t="shared" si="26"/>
        <v>3</v>
      </c>
      <c r="DO19" s="5">
        <v>1</v>
      </c>
      <c r="DP19" s="31">
        <v>3</v>
      </c>
      <c r="DQ19" s="28">
        <f t="shared" si="38"/>
        <v>3</v>
      </c>
      <c r="DR19" s="37">
        <f t="shared" si="39"/>
        <v>38</v>
      </c>
      <c r="DS19" s="34">
        <f t="shared" si="40"/>
        <v>98</v>
      </c>
      <c r="DT19" s="34">
        <f t="shared" si="41"/>
        <v>98</v>
      </c>
      <c r="DU19" s="53"/>
      <c r="DW19" s="106"/>
    </row>
    <row r="20" spans="1:127" s="52" customFormat="1" ht="28.5" customHeight="1">
      <c r="A20" s="12" t="s">
        <v>32</v>
      </c>
      <c r="B20" s="68" t="s">
        <v>130</v>
      </c>
      <c r="C20" s="45" t="s">
        <v>131</v>
      </c>
      <c r="D20" s="6" t="s">
        <v>6</v>
      </c>
      <c r="E20" s="5">
        <v>1</v>
      </c>
      <c r="F20" s="31">
        <v>0.1</v>
      </c>
      <c r="G20" s="28">
        <f t="shared" si="0"/>
        <v>0.1</v>
      </c>
      <c r="H20" s="42">
        <v>1</v>
      </c>
      <c r="I20" s="28">
        <v>0.1</v>
      </c>
      <c r="J20" s="16">
        <f>+I20</f>
        <v>0.1</v>
      </c>
      <c r="K20" s="5">
        <v>1</v>
      </c>
      <c r="L20" s="20">
        <v>0.15</v>
      </c>
      <c r="M20" s="28">
        <f t="shared" si="1"/>
        <v>0.15</v>
      </c>
      <c r="N20" s="5">
        <v>1</v>
      </c>
      <c r="O20" s="31">
        <v>0.15</v>
      </c>
      <c r="P20" s="28">
        <f t="shared" si="2"/>
        <v>0.15</v>
      </c>
      <c r="Q20" s="5">
        <v>1</v>
      </c>
      <c r="R20" s="31">
        <v>0.2</v>
      </c>
      <c r="S20" s="28">
        <f t="shared" si="3"/>
        <v>0.2</v>
      </c>
      <c r="T20" s="5">
        <v>1</v>
      </c>
      <c r="U20" s="31">
        <v>0.2</v>
      </c>
      <c r="V20" s="28">
        <f t="shared" si="4"/>
        <v>0.2</v>
      </c>
      <c r="W20" s="5">
        <v>1</v>
      </c>
      <c r="X20" s="31">
        <v>0.15</v>
      </c>
      <c r="Y20" s="28">
        <f aca="true" t="shared" si="44" ref="Y20:Y27">X20</f>
        <v>0.15</v>
      </c>
      <c r="Z20" s="5">
        <v>1</v>
      </c>
      <c r="AA20" s="31">
        <v>0.15</v>
      </c>
      <c r="AB20" s="28">
        <f t="shared" si="6"/>
        <v>0.15</v>
      </c>
      <c r="AC20" s="5">
        <v>1</v>
      </c>
      <c r="AD20" s="31">
        <v>0.2</v>
      </c>
      <c r="AE20" s="28">
        <f t="shared" si="7"/>
        <v>0.2</v>
      </c>
      <c r="AF20" s="5">
        <v>1</v>
      </c>
      <c r="AG20" s="31">
        <v>0.2</v>
      </c>
      <c r="AH20" s="28">
        <f t="shared" si="43"/>
        <v>0.2</v>
      </c>
      <c r="AI20" s="5">
        <v>1</v>
      </c>
      <c r="AJ20" s="31">
        <v>0.2</v>
      </c>
      <c r="AK20" s="28">
        <f t="shared" si="28"/>
        <v>0.2</v>
      </c>
      <c r="AL20" s="5">
        <v>1</v>
      </c>
      <c r="AM20" s="31">
        <v>0.15</v>
      </c>
      <c r="AN20" s="28">
        <f t="shared" si="8"/>
        <v>0.15</v>
      </c>
      <c r="AO20" s="5">
        <v>1</v>
      </c>
      <c r="AP20" s="31">
        <v>0.1</v>
      </c>
      <c r="AQ20" s="28">
        <f t="shared" si="9"/>
        <v>0.1</v>
      </c>
      <c r="AR20" s="5">
        <v>1</v>
      </c>
      <c r="AS20" s="31">
        <v>0.1</v>
      </c>
      <c r="AT20" s="28">
        <f t="shared" si="10"/>
        <v>0.1</v>
      </c>
      <c r="AU20" s="5">
        <v>1</v>
      </c>
      <c r="AV20" s="31">
        <v>0.15</v>
      </c>
      <c r="AW20" s="28">
        <f t="shared" si="11"/>
        <v>0.15</v>
      </c>
      <c r="AX20" s="5">
        <v>1</v>
      </c>
      <c r="AY20" s="31">
        <v>0.2</v>
      </c>
      <c r="AZ20" s="28">
        <f t="shared" si="12"/>
        <v>0.2</v>
      </c>
      <c r="BA20" s="5">
        <v>1</v>
      </c>
      <c r="BB20" s="31">
        <v>0.1</v>
      </c>
      <c r="BC20" s="28">
        <f t="shared" si="42"/>
        <v>0.1</v>
      </c>
      <c r="BD20" s="5">
        <v>1</v>
      </c>
      <c r="BE20" s="31">
        <v>0.1</v>
      </c>
      <c r="BF20" s="28">
        <f t="shared" si="29"/>
        <v>0.1</v>
      </c>
      <c r="BG20" s="5">
        <v>1</v>
      </c>
      <c r="BH20" s="31">
        <v>0.1</v>
      </c>
      <c r="BI20" s="28">
        <f t="shared" si="13"/>
        <v>0.1</v>
      </c>
      <c r="BJ20" s="5">
        <v>1</v>
      </c>
      <c r="BK20" s="31">
        <v>0.15</v>
      </c>
      <c r="BL20" s="28">
        <f t="shared" si="14"/>
        <v>0.15</v>
      </c>
      <c r="BM20" s="5">
        <v>1</v>
      </c>
      <c r="BN20" s="31">
        <v>0.2</v>
      </c>
      <c r="BO20" s="28">
        <f t="shared" si="33"/>
        <v>0.2</v>
      </c>
      <c r="BP20" s="5">
        <v>1</v>
      </c>
      <c r="BQ20" s="31">
        <v>0.1</v>
      </c>
      <c r="BR20" s="28">
        <f t="shared" si="15"/>
        <v>0.1</v>
      </c>
      <c r="BS20" s="5">
        <v>1</v>
      </c>
      <c r="BT20" s="31">
        <v>0.2</v>
      </c>
      <c r="BU20" s="28">
        <f t="shared" si="30"/>
        <v>0.2</v>
      </c>
      <c r="BV20" s="5">
        <v>1</v>
      </c>
      <c r="BW20" s="31">
        <v>0.2</v>
      </c>
      <c r="BX20" s="28">
        <f t="shared" si="16"/>
        <v>0.2</v>
      </c>
      <c r="BY20" s="5">
        <v>1</v>
      </c>
      <c r="BZ20" s="31">
        <v>0.15</v>
      </c>
      <c r="CA20" s="28">
        <f t="shared" si="17"/>
        <v>0.15</v>
      </c>
      <c r="CB20" s="5">
        <v>1</v>
      </c>
      <c r="CC20" s="31">
        <v>0.2</v>
      </c>
      <c r="CD20" s="28">
        <f t="shared" si="18"/>
        <v>0.2</v>
      </c>
      <c r="CE20" s="5">
        <v>0</v>
      </c>
      <c r="CF20" s="31">
        <v>0</v>
      </c>
      <c r="CG20" s="28">
        <f t="shared" si="19"/>
        <v>0</v>
      </c>
      <c r="CH20" s="5">
        <v>1</v>
      </c>
      <c r="CI20" s="31">
        <v>0.15</v>
      </c>
      <c r="CJ20" s="28">
        <f t="shared" si="34"/>
        <v>0.15</v>
      </c>
      <c r="CK20" s="5">
        <v>1</v>
      </c>
      <c r="CL20" s="31">
        <v>0.2</v>
      </c>
      <c r="CM20" s="28">
        <f t="shared" si="20"/>
        <v>0.2</v>
      </c>
      <c r="CN20" s="5">
        <v>1</v>
      </c>
      <c r="CO20" s="31">
        <v>0.1</v>
      </c>
      <c r="CP20" s="28">
        <f t="shared" si="21"/>
        <v>0.1</v>
      </c>
      <c r="CQ20" s="5">
        <v>1</v>
      </c>
      <c r="CR20" s="31">
        <v>0.2</v>
      </c>
      <c r="CS20" s="28">
        <f t="shared" si="22"/>
        <v>0.2</v>
      </c>
      <c r="CT20" s="5">
        <v>1</v>
      </c>
      <c r="CU20" s="31">
        <v>0.2</v>
      </c>
      <c r="CV20" s="28">
        <f t="shared" si="35"/>
        <v>0.2</v>
      </c>
      <c r="CW20" s="5">
        <v>1</v>
      </c>
      <c r="CX20" s="31">
        <v>0.1</v>
      </c>
      <c r="CY20" s="28">
        <f t="shared" si="23"/>
        <v>0.1</v>
      </c>
      <c r="CZ20" s="5">
        <v>1</v>
      </c>
      <c r="DA20" s="31">
        <v>0.1</v>
      </c>
      <c r="DB20" s="28">
        <f t="shared" si="24"/>
        <v>0.1</v>
      </c>
      <c r="DC20" s="5">
        <v>1</v>
      </c>
      <c r="DD20" s="31">
        <v>0.2</v>
      </c>
      <c r="DE20" s="28">
        <f t="shared" si="36"/>
        <v>0.2</v>
      </c>
      <c r="DF20" s="5">
        <v>1</v>
      </c>
      <c r="DG20" s="31">
        <v>0.2</v>
      </c>
      <c r="DH20" s="28">
        <f t="shared" si="37"/>
        <v>0.2</v>
      </c>
      <c r="DI20" s="5">
        <v>1</v>
      </c>
      <c r="DJ20" s="31">
        <v>0.15</v>
      </c>
      <c r="DK20" s="28">
        <f t="shared" si="25"/>
        <v>0.15</v>
      </c>
      <c r="DL20" s="5">
        <v>1</v>
      </c>
      <c r="DM20" s="31">
        <v>0.2</v>
      </c>
      <c r="DN20" s="28">
        <f t="shared" si="26"/>
        <v>0.2</v>
      </c>
      <c r="DO20" s="5">
        <v>1</v>
      </c>
      <c r="DP20" s="31">
        <v>0.2</v>
      </c>
      <c r="DQ20" s="28">
        <f t="shared" si="38"/>
        <v>0.2</v>
      </c>
      <c r="DR20" s="37">
        <f t="shared" si="39"/>
        <v>38</v>
      </c>
      <c r="DS20" s="34">
        <f t="shared" si="40"/>
        <v>6.000000000000001</v>
      </c>
      <c r="DT20" s="34">
        <f t="shared" si="41"/>
        <v>6.000000000000001</v>
      </c>
      <c r="DU20" s="53"/>
      <c r="DW20" s="106"/>
    </row>
    <row r="21" spans="1:127" s="52" customFormat="1" ht="28.5" customHeight="1">
      <c r="A21" s="12" t="s">
        <v>33</v>
      </c>
      <c r="B21" s="68" t="s">
        <v>135</v>
      </c>
      <c r="C21" s="45">
        <v>0.25</v>
      </c>
      <c r="D21" s="6" t="s">
        <v>6</v>
      </c>
      <c r="E21" s="5">
        <v>1</v>
      </c>
      <c r="F21" s="20">
        <f>E21*C21</f>
        <v>0.25</v>
      </c>
      <c r="G21" s="16">
        <f t="shared" si="0"/>
        <v>0.25</v>
      </c>
      <c r="H21" s="41">
        <v>1</v>
      </c>
      <c r="I21" s="28">
        <v>0.25</v>
      </c>
      <c r="J21" s="16">
        <f>I21</f>
        <v>0.25</v>
      </c>
      <c r="K21" s="5">
        <v>1</v>
      </c>
      <c r="L21" s="20">
        <f>K21*C21</f>
        <v>0.25</v>
      </c>
      <c r="M21" s="16">
        <f t="shared" si="1"/>
        <v>0.25</v>
      </c>
      <c r="N21" s="5">
        <v>1</v>
      </c>
      <c r="O21" s="16">
        <v>0.25</v>
      </c>
      <c r="P21" s="16">
        <v>0.25</v>
      </c>
      <c r="Q21" s="5">
        <v>1</v>
      </c>
      <c r="R21" s="20">
        <f>Q21*C21</f>
        <v>0.25</v>
      </c>
      <c r="S21" s="16">
        <f t="shared" si="3"/>
        <v>0.25</v>
      </c>
      <c r="T21" s="5">
        <v>1</v>
      </c>
      <c r="U21" s="20">
        <f>T21*C21</f>
        <v>0.25</v>
      </c>
      <c r="V21" s="16">
        <f t="shared" si="4"/>
        <v>0.25</v>
      </c>
      <c r="W21" s="5">
        <v>1</v>
      </c>
      <c r="X21" s="20">
        <f>W21*C21</f>
        <v>0.25</v>
      </c>
      <c r="Y21" s="16">
        <f t="shared" si="44"/>
        <v>0.25</v>
      </c>
      <c r="Z21" s="5">
        <v>1</v>
      </c>
      <c r="AA21" s="20">
        <v>0.25</v>
      </c>
      <c r="AB21" s="16">
        <f t="shared" si="6"/>
        <v>0.25</v>
      </c>
      <c r="AC21" s="5">
        <v>1</v>
      </c>
      <c r="AD21" s="20">
        <f>AC21*C21</f>
        <v>0.25</v>
      </c>
      <c r="AE21" s="16">
        <f t="shared" si="7"/>
        <v>0.25</v>
      </c>
      <c r="AF21" s="5">
        <v>1</v>
      </c>
      <c r="AG21" s="20">
        <f>AF21*C21</f>
        <v>0.25</v>
      </c>
      <c r="AH21" s="16">
        <f t="shared" si="43"/>
        <v>0.25</v>
      </c>
      <c r="AI21" s="5">
        <v>1</v>
      </c>
      <c r="AJ21" s="20">
        <f>AI21*C21</f>
        <v>0.25</v>
      </c>
      <c r="AK21" s="16">
        <f t="shared" si="28"/>
        <v>0.25</v>
      </c>
      <c r="AL21" s="5">
        <v>1</v>
      </c>
      <c r="AM21" s="20">
        <f>AL21*C21</f>
        <v>0.25</v>
      </c>
      <c r="AN21" s="16">
        <f t="shared" si="8"/>
        <v>0.25</v>
      </c>
      <c r="AO21" s="5">
        <v>1</v>
      </c>
      <c r="AP21" s="20">
        <f>AO21*C21</f>
        <v>0.25</v>
      </c>
      <c r="AQ21" s="16">
        <f t="shared" si="9"/>
        <v>0.25</v>
      </c>
      <c r="AR21" s="5">
        <v>1</v>
      </c>
      <c r="AS21" s="20">
        <v>0.25</v>
      </c>
      <c r="AT21" s="16">
        <f t="shared" si="10"/>
        <v>0.25</v>
      </c>
      <c r="AU21" s="5">
        <v>1</v>
      </c>
      <c r="AV21" s="20">
        <f>AU21*C21</f>
        <v>0.25</v>
      </c>
      <c r="AW21" s="16">
        <f t="shared" si="11"/>
        <v>0.25</v>
      </c>
      <c r="AX21" s="5">
        <v>1</v>
      </c>
      <c r="AY21" s="20">
        <f>AX21*C21</f>
        <v>0.25</v>
      </c>
      <c r="AZ21" s="16">
        <f t="shared" si="12"/>
        <v>0.25</v>
      </c>
      <c r="BA21" s="5">
        <v>1</v>
      </c>
      <c r="BB21" s="20">
        <f>BA21*C21</f>
        <v>0.25</v>
      </c>
      <c r="BC21" s="16">
        <f t="shared" si="42"/>
        <v>0.25</v>
      </c>
      <c r="BD21" s="5">
        <v>1</v>
      </c>
      <c r="BE21" s="20">
        <f>BD21*C21</f>
        <v>0.25</v>
      </c>
      <c r="BF21" s="16">
        <f t="shared" si="29"/>
        <v>0.25</v>
      </c>
      <c r="BG21" s="5">
        <v>1</v>
      </c>
      <c r="BH21" s="20">
        <f>BG21*C21</f>
        <v>0.25</v>
      </c>
      <c r="BI21" s="16">
        <f t="shared" si="13"/>
        <v>0.25</v>
      </c>
      <c r="BJ21" s="5">
        <v>1</v>
      </c>
      <c r="BK21" s="20">
        <f>BJ21*C21</f>
        <v>0.25</v>
      </c>
      <c r="BL21" s="16">
        <f t="shared" si="14"/>
        <v>0.25</v>
      </c>
      <c r="BM21" s="5">
        <v>1</v>
      </c>
      <c r="BN21" s="20">
        <f>BM21*C21</f>
        <v>0.25</v>
      </c>
      <c r="BO21" s="16">
        <f t="shared" si="33"/>
        <v>0.25</v>
      </c>
      <c r="BP21" s="5">
        <v>1</v>
      </c>
      <c r="BQ21" s="20">
        <f>BP21*C21</f>
        <v>0.25</v>
      </c>
      <c r="BR21" s="16">
        <f t="shared" si="15"/>
        <v>0.25</v>
      </c>
      <c r="BS21" s="5">
        <v>1</v>
      </c>
      <c r="BT21" s="20">
        <f>BS21*C21</f>
        <v>0.25</v>
      </c>
      <c r="BU21" s="16">
        <f t="shared" si="30"/>
        <v>0.25</v>
      </c>
      <c r="BV21" s="5">
        <v>1</v>
      </c>
      <c r="BW21" s="20">
        <v>0.25</v>
      </c>
      <c r="BX21" s="16">
        <v>0.25</v>
      </c>
      <c r="BY21" s="5">
        <v>1</v>
      </c>
      <c r="BZ21" s="20">
        <f>BY21*C21</f>
        <v>0.25</v>
      </c>
      <c r="CA21" s="16">
        <f t="shared" si="17"/>
        <v>0.25</v>
      </c>
      <c r="CB21" s="5">
        <v>1</v>
      </c>
      <c r="CC21" s="20">
        <f>CB21*C21</f>
        <v>0.25</v>
      </c>
      <c r="CD21" s="16">
        <f t="shared" si="18"/>
        <v>0.25</v>
      </c>
      <c r="CE21" s="5">
        <v>0</v>
      </c>
      <c r="CF21" s="20">
        <f>CE21*C21</f>
        <v>0</v>
      </c>
      <c r="CG21" s="16">
        <f t="shared" si="19"/>
        <v>0</v>
      </c>
      <c r="CH21" s="5">
        <v>1</v>
      </c>
      <c r="CI21" s="20">
        <f>CH21*C21</f>
        <v>0.25</v>
      </c>
      <c r="CJ21" s="16">
        <f t="shared" si="34"/>
        <v>0.25</v>
      </c>
      <c r="CK21" s="5">
        <v>1</v>
      </c>
      <c r="CL21" s="20">
        <f>CK21*C21</f>
        <v>0.25</v>
      </c>
      <c r="CM21" s="16">
        <f t="shared" si="20"/>
        <v>0.25</v>
      </c>
      <c r="CN21" s="5">
        <v>1</v>
      </c>
      <c r="CO21" s="20">
        <f>CN21*C21</f>
        <v>0.25</v>
      </c>
      <c r="CP21" s="16">
        <f t="shared" si="21"/>
        <v>0.25</v>
      </c>
      <c r="CQ21" s="5">
        <v>1</v>
      </c>
      <c r="CR21" s="20">
        <f>CQ21*C21</f>
        <v>0.25</v>
      </c>
      <c r="CS21" s="16">
        <f t="shared" si="22"/>
        <v>0.25</v>
      </c>
      <c r="CT21" s="5">
        <v>1</v>
      </c>
      <c r="CU21" s="20">
        <v>0.25</v>
      </c>
      <c r="CV21" s="16">
        <f t="shared" si="35"/>
        <v>0.25</v>
      </c>
      <c r="CW21" s="5">
        <v>1</v>
      </c>
      <c r="CX21" s="20">
        <v>0.25</v>
      </c>
      <c r="CY21" s="16">
        <f t="shared" si="23"/>
        <v>0.25</v>
      </c>
      <c r="CZ21" s="5">
        <v>1</v>
      </c>
      <c r="DA21" s="20">
        <v>0.25</v>
      </c>
      <c r="DB21" s="16">
        <f t="shared" si="24"/>
        <v>0.25</v>
      </c>
      <c r="DC21" s="5">
        <v>1</v>
      </c>
      <c r="DD21" s="20">
        <v>0.25</v>
      </c>
      <c r="DE21" s="16">
        <v>0.25</v>
      </c>
      <c r="DF21" s="5">
        <v>1</v>
      </c>
      <c r="DG21" s="20">
        <v>0.25</v>
      </c>
      <c r="DH21" s="16">
        <v>0.25</v>
      </c>
      <c r="DI21" s="5">
        <v>1</v>
      </c>
      <c r="DJ21" s="20">
        <f>DI21*C21</f>
        <v>0.25</v>
      </c>
      <c r="DK21" s="16">
        <f t="shared" si="25"/>
        <v>0.25</v>
      </c>
      <c r="DL21" s="5">
        <v>1</v>
      </c>
      <c r="DM21" s="20">
        <f>DL21*C21</f>
        <v>0.25</v>
      </c>
      <c r="DN21" s="16">
        <f t="shared" si="26"/>
        <v>0.25</v>
      </c>
      <c r="DO21" s="5">
        <v>1</v>
      </c>
      <c r="DP21" s="20">
        <f>DO21*C21</f>
        <v>0.25</v>
      </c>
      <c r="DQ21" s="16">
        <f t="shared" si="38"/>
        <v>0.25</v>
      </c>
      <c r="DR21" s="37">
        <f t="shared" si="39"/>
        <v>38</v>
      </c>
      <c r="DS21" s="34">
        <f t="shared" si="40"/>
        <v>9.5</v>
      </c>
      <c r="DT21" s="34">
        <f t="shared" si="41"/>
        <v>9.5</v>
      </c>
      <c r="DU21" s="53"/>
      <c r="DW21" s="106"/>
    </row>
    <row r="22" spans="1:127" s="52" customFormat="1" ht="28.5" customHeight="1">
      <c r="A22" s="12" t="s">
        <v>34</v>
      </c>
      <c r="B22" s="68" t="s">
        <v>136</v>
      </c>
      <c r="C22" s="45">
        <v>0.5</v>
      </c>
      <c r="D22" s="6" t="s">
        <v>6</v>
      </c>
      <c r="E22" s="5">
        <v>1</v>
      </c>
      <c r="F22" s="20">
        <f>E22*C22</f>
        <v>0.5</v>
      </c>
      <c r="G22" s="16">
        <f t="shared" si="0"/>
        <v>0.5</v>
      </c>
      <c r="H22" s="41">
        <v>1</v>
      </c>
      <c r="I22" s="28">
        <f>C22*H22</f>
        <v>0.5</v>
      </c>
      <c r="J22" s="16">
        <f>I22</f>
        <v>0.5</v>
      </c>
      <c r="K22" s="5">
        <v>1</v>
      </c>
      <c r="L22" s="20">
        <f>K22*C22</f>
        <v>0.5</v>
      </c>
      <c r="M22" s="16">
        <f t="shared" si="1"/>
        <v>0.5</v>
      </c>
      <c r="N22" s="5">
        <v>1</v>
      </c>
      <c r="O22" s="28">
        <f>I22*N22</f>
        <v>0.5</v>
      </c>
      <c r="P22" s="16">
        <f aca="true" t="shared" si="45" ref="P22:P27">O22</f>
        <v>0.5</v>
      </c>
      <c r="Q22" s="5">
        <v>1</v>
      </c>
      <c r="R22" s="20">
        <f>Q22*C22</f>
        <v>0.5</v>
      </c>
      <c r="S22" s="16">
        <f t="shared" si="3"/>
        <v>0.5</v>
      </c>
      <c r="T22" s="5">
        <v>1</v>
      </c>
      <c r="U22" s="31">
        <f>O22*T22</f>
        <v>0.5</v>
      </c>
      <c r="V22" s="16">
        <f t="shared" si="4"/>
        <v>0.5</v>
      </c>
      <c r="W22" s="5">
        <v>1</v>
      </c>
      <c r="X22" s="20">
        <f>W22*C22</f>
        <v>0.5</v>
      </c>
      <c r="Y22" s="16">
        <f t="shared" si="44"/>
        <v>0.5</v>
      </c>
      <c r="Z22" s="5">
        <v>1</v>
      </c>
      <c r="AA22" s="20">
        <f>Z22*C22</f>
        <v>0.5</v>
      </c>
      <c r="AB22" s="16">
        <f t="shared" si="6"/>
        <v>0.5</v>
      </c>
      <c r="AC22" s="5">
        <v>1</v>
      </c>
      <c r="AD22" s="20">
        <f>C22*AC22</f>
        <v>0.5</v>
      </c>
      <c r="AE22" s="16">
        <f t="shared" si="7"/>
        <v>0.5</v>
      </c>
      <c r="AF22" s="5">
        <v>1</v>
      </c>
      <c r="AG22" s="20">
        <f>AF22*C22</f>
        <v>0.5</v>
      </c>
      <c r="AH22" s="16">
        <f t="shared" si="43"/>
        <v>0.5</v>
      </c>
      <c r="AI22" s="5">
        <v>1</v>
      </c>
      <c r="AJ22" s="20">
        <f>AI22*C22</f>
        <v>0.5</v>
      </c>
      <c r="AK22" s="16">
        <f t="shared" si="28"/>
        <v>0.5</v>
      </c>
      <c r="AL22" s="5">
        <v>1</v>
      </c>
      <c r="AM22" s="20">
        <f>AL22*C22</f>
        <v>0.5</v>
      </c>
      <c r="AN22" s="16">
        <f t="shared" si="8"/>
        <v>0.5</v>
      </c>
      <c r="AO22" s="5">
        <v>1</v>
      </c>
      <c r="AP22" s="20">
        <f>AO22*C22</f>
        <v>0.5</v>
      </c>
      <c r="AQ22" s="16">
        <f t="shared" si="9"/>
        <v>0.5</v>
      </c>
      <c r="AR22" s="5">
        <v>1</v>
      </c>
      <c r="AS22" s="20">
        <f>AR22*F22</f>
        <v>0.5</v>
      </c>
      <c r="AT22" s="16">
        <f t="shared" si="10"/>
        <v>0.5</v>
      </c>
      <c r="AU22" s="5">
        <v>1</v>
      </c>
      <c r="AV22" s="20">
        <f>AU22*C22</f>
        <v>0.5</v>
      </c>
      <c r="AW22" s="16">
        <f t="shared" si="11"/>
        <v>0.5</v>
      </c>
      <c r="AX22" s="5">
        <v>1</v>
      </c>
      <c r="AY22" s="20">
        <f>AX22*C22</f>
        <v>0.5</v>
      </c>
      <c r="AZ22" s="16">
        <f t="shared" si="12"/>
        <v>0.5</v>
      </c>
      <c r="BA22" s="5">
        <v>1</v>
      </c>
      <c r="BB22" s="20">
        <f>BA22*C22</f>
        <v>0.5</v>
      </c>
      <c r="BC22" s="16">
        <f t="shared" si="42"/>
        <v>0.5</v>
      </c>
      <c r="BD22" s="5">
        <v>1</v>
      </c>
      <c r="BE22" s="20">
        <f>BD22*F22</f>
        <v>0.5</v>
      </c>
      <c r="BF22" s="16">
        <f t="shared" si="29"/>
        <v>0.5</v>
      </c>
      <c r="BG22" s="5">
        <v>1</v>
      </c>
      <c r="BH22" s="20">
        <f>BG22*C22</f>
        <v>0.5</v>
      </c>
      <c r="BI22" s="16">
        <f t="shared" si="13"/>
        <v>0.5</v>
      </c>
      <c r="BJ22" s="5">
        <v>1</v>
      </c>
      <c r="BK22" s="20">
        <f>BJ22*C22</f>
        <v>0.5</v>
      </c>
      <c r="BL22" s="16">
        <f t="shared" si="14"/>
        <v>0.5</v>
      </c>
      <c r="BM22" s="5">
        <v>1</v>
      </c>
      <c r="BN22" s="20">
        <f>BM22*C22</f>
        <v>0.5</v>
      </c>
      <c r="BO22" s="16">
        <f t="shared" si="33"/>
        <v>0.5</v>
      </c>
      <c r="BP22" s="5">
        <v>1</v>
      </c>
      <c r="BQ22" s="20">
        <f>BP22*C22</f>
        <v>0.5</v>
      </c>
      <c r="BR22" s="16">
        <f t="shared" si="15"/>
        <v>0.5</v>
      </c>
      <c r="BS22" s="5">
        <v>1</v>
      </c>
      <c r="BT22" s="20">
        <f>BS22*C22</f>
        <v>0.5</v>
      </c>
      <c r="BU22" s="16">
        <f t="shared" si="30"/>
        <v>0.5</v>
      </c>
      <c r="BV22" s="5">
        <v>1</v>
      </c>
      <c r="BW22" s="20">
        <f>BV22*C22</f>
        <v>0.5</v>
      </c>
      <c r="BX22" s="16">
        <f aca="true" t="shared" si="46" ref="BX22:BX27">BW22</f>
        <v>0.5</v>
      </c>
      <c r="BY22" s="5">
        <v>1</v>
      </c>
      <c r="BZ22" s="20">
        <f>BY22*F22</f>
        <v>0.5</v>
      </c>
      <c r="CA22" s="16">
        <f t="shared" si="17"/>
        <v>0.5</v>
      </c>
      <c r="CB22" s="5">
        <v>1</v>
      </c>
      <c r="CC22" s="20">
        <f>CB22*C22</f>
        <v>0.5</v>
      </c>
      <c r="CD22" s="16">
        <f t="shared" si="18"/>
        <v>0.5</v>
      </c>
      <c r="CE22" s="5">
        <v>0</v>
      </c>
      <c r="CF22" s="20">
        <f>CE22*C22</f>
        <v>0</v>
      </c>
      <c r="CG22" s="16">
        <f t="shared" si="19"/>
        <v>0</v>
      </c>
      <c r="CH22" s="5">
        <v>1</v>
      </c>
      <c r="CI22" s="20">
        <f>CH22*C22</f>
        <v>0.5</v>
      </c>
      <c r="CJ22" s="16">
        <f t="shared" si="34"/>
        <v>0.5</v>
      </c>
      <c r="CK22" s="5">
        <v>1</v>
      </c>
      <c r="CL22" s="20">
        <f>CK22*C22</f>
        <v>0.5</v>
      </c>
      <c r="CM22" s="16">
        <f t="shared" si="20"/>
        <v>0.5</v>
      </c>
      <c r="CN22" s="5">
        <v>1</v>
      </c>
      <c r="CO22" s="20">
        <f>CN22*C22</f>
        <v>0.5</v>
      </c>
      <c r="CP22" s="16">
        <f t="shared" si="21"/>
        <v>0.5</v>
      </c>
      <c r="CQ22" s="5">
        <v>1</v>
      </c>
      <c r="CR22" s="20">
        <f>CQ22*C22</f>
        <v>0.5</v>
      </c>
      <c r="CS22" s="16">
        <f t="shared" si="22"/>
        <v>0.5</v>
      </c>
      <c r="CT22" s="5">
        <v>1</v>
      </c>
      <c r="CU22" s="20">
        <f>CT22*C22</f>
        <v>0.5</v>
      </c>
      <c r="CV22" s="16">
        <f t="shared" si="35"/>
        <v>0.5</v>
      </c>
      <c r="CW22" s="5">
        <v>1</v>
      </c>
      <c r="CX22" s="20">
        <v>0.5</v>
      </c>
      <c r="CY22" s="16">
        <f t="shared" si="23"/>
        <v>0.5</v>
      </c>
      <c r="CZ22" s="5">
        <v>1</v>
      </c>
      <c r="DA22" s="20">
        <v>0.5</v>
      </c>
      <c r="DB22" s="16">
        <f t="shared" si="24"/>
        <v>0.5</v>
      </c>
      <c r="DC22" s="5">
        <v>1</v>
      </c>
      <c r="DD22" s="20">
        <f>DC22*C22</f>
        <v>0.5</v>
      </c>
      <c r="DE22" s="16">
        <f aca="true" t="shared" si="47" ref="DE22:DE27">DD22</f>
        <v>0.5</v>
      </c>
      <c r="DF22" s="5">
        <v>1</v>
      </c>
      <c r="DG22" s="20">
        <f>DF22*F22</f>
        <v>0.5</v>
      </c>
      <c r="DH22" s="16">
        <f aca="true" t="shared" si="48" ref="DH22:DH27">DG22</f>
        <v>0.5</v>
      </c>
      <c r="DI22" s="5">
        <v>1</v>
      </c>
      <c r="DJ22" s="20">
        <f>DI22*C22</f>
        <v>0.5</v>
      </c>
      <c r="DK22" s="16">
        <f t="shared" si="25"/>
        <v>0.5</v>
      </c>
      <c r="DL22" s="5">
        <v>1</v>
      </c>
      <c r="DM22" s="20">
        <f>DL22*C22</f>
        <v>0.5</v>
      </c>
      <c r="DN22" s="16">
        <f t="shared" si="26"/>
        <v>0.5</v>
      </c>
      <c r="DO22" s="5">
        <v>1</v>
      </c>
      <c r="DP22" s="20">
        <f>DO22*C22</f>
        <v>0.5</v>
      </c>
      <c r="DQ22" s="16">
        <f t="shared" si="38"/>
        <v>0.5</v>
      </c>
      <c r="DR22" s="37">
        <f t="shared" si="39"/>
        <v>38</v>
      </c>
      <c r="DS22" s="34">
        <f t="shared" si="40"/>
        <v>19</v>
      </c>
      <c r="DT22" s="34">
        <f t="shared" si="41"/>
        <v>19</v>
      </c>
      <c r="DU22" s="53"/>
      <c r="DW22" s="106"/>
    </row>
    <row r="23" spans="1:127" s="52" customFormat="1" ht="17.25" customHeight="1">
      <c r="A23" s="12" t="s">
        <v>35</v>
      </c>
      <c r="B23" s="68" t="s">
        <v>132</v>
      </c>
      <c r="C23" s="45">
        <v>2</v>
      </c>
      <c r="D23" s="6" t="s">
        <v>6</v>
      </c>
      <c r="E23" s="5">
        <v>1</v>
      </c>
      <c r="F23" s="20">
        <f>E23*C23</f>
        <v>2</v>
      </c>
      <c r="G23" s="16">
        <f t="shared" si="0"/>
        <v>2</v>
      </c>
      <c r="H23" s="41">
        <v>1</v>
      </c>
      <c r="I23" s="28">
        <v>2</v>
      </c>
      <c r="J23" s="16">
        <f>I23</f>
        <v>2</v>
      </c>
      <c r="K23" s="5">
        <v>1</v>
      </c>
      <c r="L23" s="20">
        <f>K23*C23</f>
        <v>2</v>
      </c>
      <c r="M23" s="16">
        <f t="shared" si="1"/>
        <v>2</v>
      </c>
      <c r="N23" s="5">
        <v>1</v>
      </c>
      <c r="O23" s="28">
        <v>2</v>
      </c>
      <c r="P23" s="16">
        <f t="shared" si="45"/>
        <v>2</v>
      </c>
      <c r="Q23" s="5">
        <v>1</v>
      </c>
      <c r="R23" s="20">
        <f>Q23*C23</f>
        <v>2</v>
      </c>
      <c r="S23" s="16">
        <f t="shared" si="3"/>
        <v>2</v>
      </c>
      <c r="T23" s="5">
        <v>1</v>
      </c>
      <c r="U23" s="31">
        <v>2</v>
      </c>
      <c r="V23" s="16">
        <f t="shared" si="4"/>
        <v>2</v>
      </c>
      <c r="W23" s="5">
        <v>1</v>
      </c>
      <c r="X23" s="20">
        <f>W23*C23</f>
        <v>2</v>
      </c>
      <c r="Y23" s="16">
        <f t="shared" si="44"/>
        <v>2</v>
      </c>
      <c r="Z23" s="5">
        <v>1</v>
      </c>
      <c r="AA23" s="20">
        <f>Z23*C23</f>
        <v>2</v>
      </c>
      <c r="AB23" s="16">
        <f t="shared" si="6"/>
        <v>2</v>
      </c>
      <c r="AC23" s="5">
        <v>1</v>
      </c>
      <c r="AD23" s="20">
        <f>C23*AC23</f>
        <v>2</v>
      </c>
      <c r="AE23" s="16">
        <f t="shared" si="7"/>
        <v>2</v>
      </c>
      <c r="AF23" s="5">
        <v>1</v>
      </c>
      <c r="AG23" s="20">
        <f>AF23*C23</f>
        <v>2</v>
      </c>
      <c r="AH23" s="16">
        <f t="shared" si="43"/>
        <v>2</v>
      </c>
      <c r="AI23" s="5">
        <v>1</v>
      </c>
      <c r="AJ23" s="20">
        <f>AI23*C23</f>
        <v>2</v>
      </c>
      <c r="AK23" s="16">
        <f t="shared" si="28"/>
        <v>2</v>
      </c>
      <c r="AL23" s="5">
        <v>1</v>
      </c>
      <c r="AM23" s="20">
        <f>AL23*C23</f>
        <v>2</v>
      </c>
      <c r="AN23" s="16">
        <f t="shared" si="8"/>
        <v>2</v>
      </c>
      <c r="AO23" s="5">
        <v>1</v>
      </c>
      <c r="AP23" s="20">
        <f>AO23*C23</f>
        <v>2</v>
      </c>
      <c r="AQ23" s="16">
        <f t="shared" si="9"/>
        <v>2</v>
      </c>
      <c r="AR23" s="5">
        <v>1</v>
      </c>
      <c r="AS23" s="20">
        <f>AR23*F23</f>
        <v>2</v>
      </c>
      <c r="AT23" s="16">
        <f t="shared" si="10"/>
        <v>2</v>
      </c>
      <c r="AU23" s="5">
        <v>1</v>
      </c>
      <c r="AV23" s="20">
        <f>AU23*C23</f>
        <v>2</v>
      </c>
      <c r="AW23" s="16">
        <f t="shared" si="11"/>
        <v>2</v>
      </c>
      <c r="AX23" s="5">
        <v>1</v>
      </c>
      <c r="AY23" s="20">
        <f>AX23*C23</f>
        <v>2</v>
      </c>
      <c r="AZ23" s="16">
        <f t="shared" si="12"/>
        <v>2</v>
      </c>
      <c r="BA23" s="5">
        <v>1</v>
      </c>
      <c r="BB23" s="20">
        <v>2</v>
      </c>
      <c r="BC23" s="16">
        <f t="shared" si="42"/>
        <v>2</v>
      </c>
      <c r="BD23" s="5">
        <v>1</v>
      </c>
      <c r="BE23" s="20">
        <f>BD23*F23</f>
        <v>2</v>
      </c>
      <c r="BF23" s="16">
        <f t="shared" si="29"/>
        <v>2</v>
      </c>
      <c r="BG23" s="5">
        <v>1</v>
      </c>
      <c r="BH23" s="20">
        <f>BG23*C23</f>
        <v>2</v>
      </c>
      <c r="BI23" s="16">
        <f t="shared" si="13"/>
        <v>2</v>
      </c>
      <c r="BJ23" s="5">
        <v>1</v>
      </c>
      <c r="BK23" s="20">
        <f>BJ23*C23</f>
        <v>2</v>
      </c>
      <c r="BL23" s="16">
        <f t="shared" si="14"/>
        <v>2</v>
      </c>
      <c r="BM23" s="5">
        <v>1</v>
      </c>
      <c r="BN23" s="20">
        <f>BM23*C23</f>
        <v>2</v>
      </c>
      <c r="BO23" s="16">
        <f t="shared" si="33"/>
        <v>2</v>
      </c>
      <c r="BP23" s="5">
        <v>1</v>
      </c>
      <c r="BQ23" s="20">
        <f>BP23*C23</f>
        <v>2</v>
      </c>
      <c r="BR23" s="16">
        <f t="shared" si="15"/>
        <v>2</v>
      </c>
      <c r="BS23" s="5">
        <v>1</v>
      </c>
      <c r="BT23" s="20">
        <f>BS23*C23</f>
        <v>2</v>
      </c>
      <c r="BU23" s="16">
        <f t="shared" si="30"/>
        <v>2</v>
      </c>
      <c r="BV23" s="5">
        <v>1</v>
      </c>
      <c r="BW23" s="20">
        <f>BV23*C23</f>
        <v>2</v>
      </c>
      <c r="BX23" s="16">
        <f t="shared" si="46"/>
        <v>2</v>
      </c>
      <c r="BY23" s="5">
        <v>1</v>
      </c>
      <c r="BZ23" s="20">
        <f>BY23*F23</f>
        <v>2</v>
      </c>
      <c r="CA23" s="16">
        <f t="shared" si="17"/>
        <v>2</v>
      </c>
      <c r="CB23" s="5">
        <v>1</v>
      </c>
      <c r="CC23" s="20">
        <f>CB23*C23</f>
        <v>2</v>
      </c>
      <c r="CD23" s="16">
        <f t="shared" si="18"/>
        <v>2</v>
      </c>
      <c r="CE23" s="5">
        <v>0</v>
      </c>
      <c r="CF23" s="20">
        <f>CE23*C23</f>
        <v>0</v>
      </c>
      <c r="CG23" s="16">
        <f t="shared" si="19"/>
        <v>0</v>
      </c>
      <c r="CH23" s="5">
        <v>1</v>
      </c>
      <c r="CI23" s="20">
        <f>CH23*C23</f>
        <v>2</v>
      </c>
      <c r="CJ23" s="16">
        <f t="shared" si="34"/>
        <v>2</v>
      </c>
      <c r="CK23" s="5">
        <v>1</v>
      </c>
      <c r="CL23" s="20">
        <f>CK23*C23</f>
        <v>2</v>
      </c>
      <c r="CM23" s="16">
        <f t="shared" si="20"/>
        <v>2</v>
      </c>
      <c r="CN23" s="5">
        <v>1</v>
      </c>
      <c r="CO23" s="20">
        <f>CN23*C23</f>
        <v>2</v>
      </c>
      <c r="CP23" s="16">
        <f t="shared" si="21"/>
        <v>2</v>
      </c>
      <c r="CQ23" s="5">
        <v>1</v>
      </c>
      <c r="CR23" s="20">
        <f>CQ23*C23</f>
        <v>2</v>
      </c>
      <c r="CS23" s="16">
        <f t="shared" si="22"/>
        <v>2</v>
      </c>
      <c r="CT23" s="5">
        <v>1</v>
      </c>
      <c r="CU23" s="20">
        <f>CT23*C23</f>
        <v>2</v>
      </c>
      <c r="CV23" s="16">
        <f t="shared" si="35"/>
        <v>2</v>
      </c>
      <c r="CW23" s="5">
        <v>1</v>
      </c>
      <c r="CX23" s="20">
        <v>2</v>
      </c>
      <c r="CY23" s="16">
        <f t="shared" si="23"/>
        <v>2</v>
      </c>
      <c r="CZ23" s="5">
        <v>1</v>
      </c>
      <c r="DA23" s="20">
        <v>2</v>
      </c>
      <c r="DB23" s="16">
        <f t="shared" si="24"/>
        <v>2</v>
      </c>
      <c r="DC23" s="5">
        <v>1</v>
      </c>
      <c r="DD23" s="20">
        <f>DC23*C23</f>
        <v>2</v>
      </c>
      <c r="DE23" s="16">
        <f t="shared" si="47"/>
        <v>2</v>
      </c>
      <c r="DF23" s="5">
        <v>1</v>
      </c>
      <c r="DG23" s="20">
        <f>DF23*F23</f>
        <v>2</v>
      </c>
      <c r="DH23" s="16">
        <f t="shared" si="48"/>
        <v>2</v>
      </c>
      <c r="DI23" s="5">
        <v>1</v>
      </c>
      <c r="DJ23" s="20">
        <f>DI23*C23</f>
        <v>2</v>
      </c>
      <c r="DK23" s="16">
        <f t="shared" si="25"/>
        <v>2</v>
      </c>
      <c r="DL23" s="5">
        <v>1</v>
      </c>
      <c r="DM23" s="20">
        <f>DL23*C23</f>
        <v>2</v>
      </c>
      <c r="DN23" s="16">
        <f t="shared" si="26"/>
        <v>2</v>
      </c>
      <c r="DO23" s="5">
        <v>1</v>
      </c>
      <c r="DP23" s="20">
        <f>DO23*C23</f>
        <v>2</v>
      </c>
      <c r="DQ23" s="16">
        <f t="shared" si="38"/>
        <v>2</v>
      </c>
      <c r="DR23" s="37">
        <f t="shared" si="39"/>
        <v>38</v>
      </c>
      <c r="DS23" s="34">
        <f t="shared" si="40"/>
        <v>76</v>
      </c>
      <c r="DT23" s="34">
        <f t="shared" si="41"/>
        <v>76</v>
      </c>
      <c r="DU23" s="53"/>
      <c r="DW23" s="106"/>
    </row>
    <row r="24" spans="1:127" s="52" customFormat="1" ht="37.5" customHeight="1">
      <c r="A24" s="65" t="s">
        <v>36</v>
      </c>
      <c r="B24" s="69" t="s">
        <v>139</v>
      </c>
      <c r="C24" s="45">
        <v>2.5</v>
      </c>
      <c r="D24" s="6" t="s">
        <v>6</v>
      </c>
      <c r="E24" s="5">
        <v>1</v>
      </c>
      <c r="F24" s="20">
        <f>E24*C24</f>
        <v>2.5</v>
      </c>
      <c r="G24" s="16">
        <f t="shared" si="0"/>
        <v>2.5</v>
      </c>
      <c r="H24" s="41">
        <v>1</v>
      </c>
      <c r="I24" s="28">
        <f>C24*H24</f>
        <v>2.5</v>
      </c>
      <c r="J24" s="16">
        <f>I24</f>
        <v>2.5</v>
      </c>
      <c r="K24" s="5">
        <v>1</v>
      </c>
      <c r="L24" s="20">
        <f>K24*C24</f>
        <v>2.5</v>
      </c>
      <c r="M24" s="16">
        <f t="shared" si="1"/>
        <v>2.5</v>
      </c>
      <c r="N24" s="5">
        <v>1</v>
      </c>
      <c r="O24" s="28">
        <f>I24*N24</f>
        <v>2.5</v>
      </c>
      <c r="P24" s="16">
        <f t="shared" si="45"/>
        <v>2.5</v>
      </c>
      <c r="Q24" s="5">
        <v>1</v>
      </c>
      <c r="R24" s="20">
        <f>Q24*C24</f>
        <v>2.5</v>
      </c>
      <c r="S24" s="16">
        <f t="shared" si="3"/>
        <v>2.5</v>
      </c>
      <c r="T24" s="5">
        <v>1</v>
      </c>
      <c r="U24" s="31">
        <f>O24*T24</f>
        <v>2.5</v>
      </c>
      <c r="V24" s="16">
        <f t="shared" si="4"/>
        <v>2.5</v>
      </c>
      <c r="W24" s="5">
        <v>1</v>
      </c>
      <c r="X24" s="20">
        <f>W24*C24</f>
        <v>2.5</v>
      </c>
      <c r="Y24" s="16">
        <f t="shared" si="44"/>
        <v>2.5</v>
      </c>
      <c r="Z24" s="5">
        <v>1</v>
      </c>
      <c r="AA24" s="20">
        <f>Z24*C24</f>
        <v>2.5</v>
      </c>
      <c r="AB24" s="16">
        <f t="shared" si="6"/>
        <v>2.5</v>
      </c>
      <c r="AC24" s="5">
        <v>1</v>
      </c>
      <c r="AD24" s="20">
        <f>C24*AC24</f>
        <v>2.5</v>
      </c>
      <c r="AE24" s="16">
        <f t="shared" si="7"/>
        <v>2.5</v>
      </c>
      <c r="AF24" s="5">
        <v>1</v>
      </c>
      <c r="AG24" s="20">
        <f>AF24*C24</f>
        <v>2.5</v>
      </c>
      <c r="AH24" s="16">
        <f t="shared" si="43"/>
        <v>2.5</v>
      </c>
      <c r="AI24" s="5">
        <v>1</v>
      </c>
      <c r="AJ24" s="20">
        <v>1.5</v>
      </c>
      <c r="AK24" s="16">
        <f t="shared" si="28"/>
        <v>1.5</v>
      </c>
      <c r="AL24" s="5">
        <v>1</v>
      </c>
      <c r="AM24" s="20">
        <f>AL24*C24</f>
        <v>2.5</v>
      </c>
      <c r="AN24" s="16">
        <f t="shared" si="8"/>
        <v>2.5</v>
      </c>
      <c r="AO24" s="5">
        <v>1</v>
      </c>
      <c r="AP24" s="20">
        <f>AO24*C24</f>
        <v>2.5</v>
      </c>
      <c r="AQ24" s="16">
        <f t="shared" si="9"/>
        <v>2.5</v>
      </c>
      <c r="AR24" s="5">
        <v>1</v>
      </c>
      <c r="AS24" s="20">
        <f>AR24*F24</f>
        <v>2.5</v>
      </c>
      <c r="AT24" s="16">
        <f t="shared" si="10"/>
        <v>2.5</v>
      </c>
      <c r="AU24" s="5">
        <v>1</v>
      </c>
      <c r="AV24" s="20">
        <f>AU24*C24</f>
        <v>2.5</v>
      </c>
      <c r="AW24" s="16">
        <f t="shared" si="11"/>
        <v>2.5</v>
      </c>
      <c r="AX24" s="5">
        <v>1</v>
      </c>
      <c r="AY24" s="20">
        <f>AX24*C24</f>
        <v>2.5</v>
      </c>
      <c r="AZ24" s="16">
        <f t="shared" si="12"/>
        <v>2.5</v>
      </c>
      <c r="BA24" s="5">
        <v>1</v>
      </c>
      <c r="BB24" s="20">
        <f>BA24*C24</f>
        <v>2.5</v>
      </c>
      <c r="BC24" s="16">
        <f t="shared" si="42"/>
        <v>2.5</v>
      </c>
      <c r="BD24" s="5">
        <v>1</v>
      </c>
      <c r="BE24" s="20">
        <f>BD24*F24</f>
        <v>2.5</v>
      </c>
      <c r="BF24" s="16">
        <f t="shared" si="29"/>
        <v>2.5</v>
      </c>
      <c r="BG24" s="5">
        <v>1</v>
      </c>
      <c r="BH24" s="20">
        <f>BG24*C24</f>
        <v>2.5</v>
      </c>
      <c r="BI24" s="16">
        <f t="shared" si="13"/>
        <v>2.5</v>
      </c>
      <c r="BJ24" s="5">
        <v>1</v>
      </c>
      <c r="BK24" s="20">
        <f>BJ24*C24</f>
        <v>2.5</v>
      </c>
      <c r="BL24" s="16">
        <f t="shared" si="14"/>
        <v>2.5</v>
      </c>
      <c r="BM24" s="5">
        <v>1</v>
      </c>
      <c r="BN24" s="20">
        <f>BM24*C24</f>
        <v>2.5</v>
      </c>
      <c r="BO24" s="16">
        <f t="shared" si="33"/>
        <v>2.5</v>
      </c>
      <c r="BP24" s="5">
        <v>1</v>
      </c>
      <c r="BQ24" s="20">
        <f>BP24*C24</f>
        <v>2.5</v>
      </c>
      <c r="BR24" s="16">
        <f t="shared" si="15"/>
        <v>2.5</v>
      </c>
      <c r="BS24" s="5">
        <v>1</v>
      </c>
      <c r="BT24" s="20">
        <f>BS24*C24</f>
        <v>2.5</v>
      </c>
      <c r="BU24" s="16">
        <f t="shared" si="30"/>
        <v>2.5</v>
      </c>
      <c r="BV24" s="5">
        <v>1</v>
      </c>
      <c r="BW24" s="20">
        <f>BV24*C24</f>
        <v>2.5</v>
      </c>
      <c r="BX24" s="16">
        <f t="shared" si="46"/>
        <v>2.5</v>
      </c>
      <c r="BY24" s="5">
        <v>1</v>
      </c>
      <c r="BZ24" s="20">
        <f>BY24*F24</f>
        <v>2.5</v>
      </c>
      <c r="CA24" s="16">
        <f t="shared" si="17"/>
        <v>2.5</v>
      </c>
      <c r="CB24" s="5">
        <v>1</v>
      </c>
      <c r="CC24" s="20">
        <f>CB24*C24</f>
        <v>2.5</v>
      </c>
      <c r="CD24" s="16">
        <f t="shared" si="18"/>
        <v>2.5</v>
      </c>
      <c r="CE24" s="5">
        <v>0</v>
      </c>
      <c r="CF24" s="20">
        <f>CE24*C24</f>
        <v>0</v>
      </c>
      <c r="CG24" s="16">
        <f t="shared" si="19"/>
        <v>0</v>
      </c>
      <c r="CH24" s="5">
        <v>1</v>
      </c>
      <c r="CI24" s="20">
        <f>CH24*C24</f>
        <v>2.5</v>
      </c>
      <c r="CJ24" s="16">
        <f t="shared" si="34"/>
        <v>2.5</v>
      </c>
      <c r="CK24" s="5">
        <v>1</v>
      </c>
      <c r="CL24" s="20">
        <f>CK24*C24</f>
        <v>2.5</v>
      </c>
      <c r="CM24" s="16">
        <f t="shared" si="20"/>
        <v>2.5</v>
      </c>
      <c r="CN24" s="5">
        <v>1</v>
      </c>
      <c r="CO24" s="20">
        <f>CN24*C24</f>
        <v>2.5</v>
      </c>
      <c r="CP24" s="16">
        <f t="shared" si="21"/>
        <v>2.5</v>
      </c>
      <c r="CQ24" s="5">
        <v>1</v>
      </c>
      <c r="CR24" s="20">
        <f>CQ24*C24</f>
        <v>2.5</v>
      </c>
      <c r="CS24" s="16">
        <f t="shared" si="22"/>
        <v>2.5</v>
      </c>
      <c r="CT24" s="5">
        <v>1</v>
      </c>
      <c r="CU24" s="20">
        <f>CT24*C24</f>
        <v>2.5</v>
      </c>
      <c r="CV24" s="16">
        <f t="shared" si="35"/>
        <v>2.5</v>
      </c>
      <c r="CW24" s="5">
        <v>1</v>
      </c>
      <c r="CX24" s="20">
        <f>CW24*C24</f>
        <v>2.5</v>
      </c>
      <c r="CY24" s="16">
        <f t="shared" si="23"/>
        <v>2.5</v>
      </c>
      <c r="CZ24" s="5">
        <v>1</v>
      </c>
      <c r="DA24" s="20">
        <f>CZ24*C24</f>
        <v>2.5</v>
      </c>
      <c r="DB24" s="16">
        <f t="shared" si="24"/>
        <v>2.5</v>
      </c>
      <c r="DC24" s="5">
        <v>1</v>
      </c>
      <c r="DD24" s="20">
        <f>DC24*C24</f>
        <v>2.5</v>
      </c>
      <c r="DE24" s="16">
        <f t="shared" si="47"/>
        <v>2.5</v>
      </c>
      <c r="DF24" s="5">
        <v>1</v>
      </c>
      <c r="DG24" s="20">
        <f>DF24*F24</f>
        <v>2.5</v>
      </c>
      <c r="DH24" s="16">
        <f t="shared" si="48"/>
        <v>2.5</v>
      </c>
      <c r="DI24" s="5">
        <v>1</v>
      </c>
      <c r="DJ24" s="20">
        <f>DI24*C24</f>
        <v>2.5</v>
      </c>
      <c r="DK24" s="16">
        <f t="shared" si="25"/>
        <v>2.5</v>
      </c>
      <c r="DL24" s="5">
        <v>1</v>
      </c>
      <c r="DM24" s="20">
        <f>DL24*C24</f>
        <v>2.5</v>
      </c>
      <c r="DN24" s="16">
        <f t="shared" si="26"/>
        <v>2.5</v>
      </c>
      <c r="DO24" s="5">
        <v>1</v>
      </c>
      <c r="DP24" s="20">
        <f>DO24*C24</f>
        <v>2.5</v>
      </c>
      <c r="DQ24" s="16">
        <f t="shared" si="38"/>
        <v>2.5</v>
      </c>
      <c r="DR24" s="37">
        <f t="shared" si="39"/>
        <v>38</v>
      </c>
      <c r="DS24" s="34">
        <f t="shared" si="40"/>
        <v>94</v>
      </c>
      <c r="DT24" s="34">
        <f t="shared" si="41"/>
        <v>94</v>
      </c>
      <c r="DU24" s="53"/>
      <c r="DW24" s="106"/>
    </row>
    <row r="25" spans="1:127" s="52" customFormat="1" ht="21.75" customHeight="1">
      <c r="A25" s="12" t="s">
        <v>37</v>
      </c>
      <c r="B25" s="68" t="s">
        <v>133</v>
      </c>
      <c r="C25" s="45" t="s">
        <v>138</v>
      </c>
      <c r="D25" s="6" t="s">
        <v>6</v>
      </c>
      <c r="E25" s="5">
        <v>1</v>
      </c>
      <c r="F25" s="31">
        <v>1.5</v>
      </c>
      <c r="G25" s="28">
        <f t="shared" si="0"/>
        <v>1.5</v>
      </c>
      <c r="H25" s="42">
        <v>1</v>
      </c>
      <c r="I25" s="28">
        <v>1.5</v>
      </c>
      <c r="J25" s="16">
        <f>+I25</f>
        <v>1.5</v>
      </c>
      <c r="K25" s="5">
        <v>1</v>
      </c>
      <c r="L25" s="20">
        <v>2</v>
      </c>
      <c r="M25" s="28">
        <f t="shared" si="1"/>
        <v>2</v>
      </c>
      <c r="N25" s="5">
        <v>1</v>
      </c>
      <c r="O25" s="31">
        <v>2</v>
      </c>
      <c r="P25" s="28">
        <f t="shared" si="45"/>
        <v>2</v>
      </c>
      <c r="Q25" s="5">
        <v>1</v>
      </c>
      <c r="R25" s="31">
        <v>2.5</v>
      </c>
      <c r="S25" s="28">
        <f t="shared" si="3"/>
        <v>2.5</v>
      </c>
      <c r="T25" s="5">
        <v>1</v>
      </c>
      <c r="U25" s="31">
        <v>2.5</v>
      </c>
      <c r="V25" s="28">
        <f t="shared" si="4"/>
        <v>2.5</v>
      </c>
      <c r="W25" s="5">
        <v>1</v>
      </c>
      <c r="X25" s="31">
        <v>2</v>
      </c>
      <c r="Y25" s="28">
        <f t="shared" si="44"/>
        <v>2</v>
      </c>
      <c r="Z25" s="5">
        <v>1</v>
      </c>
      <c r="AA25" s="31">
        <v>2</v>
      </c>
      <c r="AB25" s="28">
        <f t="shared" si="6"/>
        <v>2</v>
      </c>
      <c r="AC25" s="5">
        <v>1</v>
      </c>
      <c r="AD25" s="31">
        <v>2.5</v>
      </c>
      <c r="AE25" s="28">
        <f t="shared" si="7"/>
        <v>2.5</v>
      </c>
      <c r="AF25" s="5">
        <v>1</v>
      </c>
      <c r="AG25" s="31">
        <v>2.5</v>
      </c>
      <c r="AH25" s="28">
        <f t="shared" si="43"/>
        <v>2.5</v>
      </c>
      <c r="AI25" s="5">
        <v>1</v>
      </c>
      <c r="AJ25" s="31">
        <v>2.5</v>
      </c>
      <c r="AK25" s="28">
        <f t="shared" si="28"/>
        <v>2.5</v>
      </c>
      <c r="AL25" s="5">
        <v>1</v>
      </c>
      <c r="AM25" s="31">
        <v>2</v>
      </c>
      <c r="AN25" s="28">
        <f t="shared" si="8"/>
        <v>2</v>
      </c>
      <c r="AO25" s="5">
        <v>1</v>
      </c>
      <c r="AP25" s="31">
        <v>1.5</v>
      </c>
      <c r="AQ25" s="28">
        <f t="shared" si="9"/>
        <v>1.5</v>
      </c>
      <c r="AR25" s="5">
        <v>1</v>
      </c>
      <c r="AS25" s="31">
        <v>1.5</v>
      </c>
      <c r="AT25" s="28">
        <f t="shared" si="10"/>
        <v>1.5</v>
      </c>
      <c r="AU25" s="5">
        <v>1</v>
      </c>
      <c r="AV25" s="31">
        <v>2</v>
      </c>
      <c r="AW25" s="28">
        <f t="shared" si="11"/>
        <v>2</v>
      </c>
      <c r="AX25" s="5">
        <v>1</v>
      </c>
      <c r="AY25" s="31">
        <v>2.5</v>
      </c>
      <c r="AZ25" s="28">
        <f t="shared" si="12"/>
        <v>2.5</v>
      </c>
      <c r="BA25" s="5">
        <v>1</v>
      </c>
      <c r="BB25" s="31">
        <v>1.5</v>
      </c>
      <c r="BC25" s="28">
        <f t="shared" si="42"/>
        <v>1.5</v>
      </c>
      <c r="BD25" s="5">
        <v>1</v>
      </c>
      <c r="BE25" s="31">
        <v>1.5</v>
      </c>
      <c r="BF25" s="28">
        <f t="shared" si="29"/>
        <v>1.5</v>
      </c>
      <c r="BG25" s="5">
        <v>1</v>
      </c>
      <c r="BH25" s="31">
        <v>1.5</v>
      </c>
      <c r="BI25" s="28">
        <f t="shared" si="13"/>
        <v>1.5</v>
      </c>
      <c r="BJ25" s="5">
        <v>1</v>
      </c>
      <c r="BK25" s="31">
        <v>2</v>
      </c>
      <c r="BL25" s="28">
        <f t="shared" si="14"/>
        <v>2</v>
      </c>
      <c r="BM25" s="5">
        <v>1</v>
      </c>
      <c r="BN25" s="31">
        <v>2.5</v>
      </c>
      <c r="BO25" s="28">
        <f t="shared" si="33"/>
        <v>2.5</v>
      </c>
      <c r="BP25" s="5">
        <v>1</v>
      </c>
      <c r="BQ25" s="31">
        <v>1.5</v>
      </c>
      <c r="BR25" s="28">
        <f t="shared" si="15"/>
        <v>1.5</v>
      </c>
      <c r="BS25" s="5">
        <v>1</v>
      </c>
      <c r="BT25" s="31">
        <v>2.5</v>
      </c>
      <c r="BU25" s="28">
        <f t="shared" si="30"/>
        <v>2.5</v>
      </c>
      <c r="BV25" s="5">
        <v>1</v>
      </c>
      <c r="BW25" s="31">
        <v>2.5</v>
      </c>
      <c r="BX25" s="28">
        <f t="shared" si="46"/>
        <v>2.5</v>
      </c>
      <c r="BY25" s="5">
        <v>1</v>
      </c>
      <c r="BZ25" s="31">
        <v>2</v>
      </c>
      <c r="CA25" s="28">
        <f t="shared" si="17"/>
        <v>2</v>
      </c>
      <c r="CB25" s="5">
        <v>1</v>
      </c>
      <c r="CC25" s="31">
        <v>2.5</v>
      </c>
      <c r="CD25" s="28">
        <f t="shared" si="18"/>
        <v>2.5</v>
      </c>
      <c r="CE25" s="5">
        <v>0</v>
      </c>
      <c r="CF25" s="31">
        <v>0</v>
      </c>
      <c r="CG25" s="28">
        <f t="shared" si="19"/>
        <v>0</v>
      </c>
      <c r="CH25" s="5">
        <v>1</v>
      </c>
      <c r="CI25" s="31">
        <v>2</v>
      </c>
      <c r="CJ25" s="28">
        <f t="shared" si="34"/>
        <v>2</v>
      </c>
      <c r="CK25" s="5">
        <v>1</v>
      </c>
      <c r="CL25" s="31">
        <v>2.5</v>
      </c>
      <c r="CM25" s="28">
        <f t="shared" si="20"/>
        <v>2.5</v>
      </c>
      <c r="CN25" s="5">
        <v>1</v>
      </c>
      <c r="CO25" s="31">
        <v>1.5</v>
      </c>
      <c r="CP25" s="28">
        <f t="shared" si="21"/>
        <v>1.5</v>
      </c>
      <c r="CQ25" s="5">
        <v>1</v>
      </c>
      <c r="CR25" s="31">
        <v>2.5</v>
      </c>
      <c r="CS25" s="28">
        <f t="shared" si="22"/>
        <v>2.5</v>
      </c>
      <c r="CT25" s="5">
        <v>1</v>
      </c>
      <c r="CU25" s="31">
        <v>2.5</v>
      </c>
      <c r="CV25" s="28">
        <f t="shared" si="35"/>
        <v>2.5</v>
      </c>
      <c r="CW25" s="5">
        <v>1</v>
      </c>
      <c r="CX25" s="31">
        <v>1.5</v>
      </c>
      <c r="CY25" s="28">
        <f t="shared" si="23"/>
        <v>1.5</v>
      </c>
      <c r="CZ25" s="5">
        <v>1</v>
      </c>
      <c r="DA25" s="31">
        <v>1.5</v>
      </c>
      <c r="DB25" s="28">
        <f t="shared" si="24"/>
        <v>1.5</v>
      </c>
      <c r="DC25" s="5">
        <v>1</v>
      </c>
      <c r="DD25" s="31">
        <v>2.5</v>
      </c>
      <c r="DE25" s="28">
        <f t="shared" si="47"/>
        <v>2.5</v>
      </c>
      <c r="DF25" s="5">
        <v>1</v>
      </c>
      <c r="DG25" s="31">
        <v>2.5</v>
      </c>
      <c r="DH25" s="28">
        <f t="shared" si="48"/>
        <v>2.5</v>
      </c>
      <c r="DI25" s="5">
        <v>1</v>
      </c>
      <c r="DJ25" s="31">
        <v>2</v>
      </c>
      <c r="DK25" s="28">
        <f t="shared" si="25"/>
        <v>2</v>
      </c>
      <c r="DL25" s="5">
        <v>1</v>
      </c>
      <c r="DM25" s="31">
        <v>2.5</v>
      </c>
      <c r="DN25" s="28">
        <f t="shared" si="26"/>
        <v>2.5</v>
      </c>
      <c r="DO25" s="5">
        <v>1</v>
      </c>
      <c r="DP25" s="31">
        <v>2.5</v>
      </c>
      <c r="DQ25" s="28">
        <f t="shared" si="38"/>
        <v>2.5</v>
      </c>
      <c r="DR25" s="37">
        <f t="shared" si="39"/>
        <v>38</v>
      </c>
      <c r="DS25" s="34">
        <f t="shared" si="40"/>
        <v>79</v>
      </c>
      <c r="DT25" s="34">
        <f t="shared" si="41"/>
        <v>79</v>
      </c>
      <c r="DU25" s="53"/>
      <c r="DW25" s="106"/>
    </row>
    <row r="26" spans="1:127" s="52" customFormat="1" ht="28.5" customHeight="1">
      <c r="A26" s="12" t="s">
        <v>153</v>
      </c>
      <c r="B26" s="68" t="s">
        <v>134</v>
      </c>
      <c r="C26" s="45" t="s">
        <v>98</v>
      </c>
      <c r="D26" s="6" t="s">
        <v>6</v>
      </c>
      <c r="E26" s="5">
        <v>1</v>
      </c>
      <c r="F26" s="20">
        <v>1</v>
      </c>
      <c r="G26" s="16">
        <f t="shared" si="0"/>
        <v>1</v>
      </c>
      <c r="H26" s="41">
        <v>1</v>
      </c>
      <c r="I26" s="28">
        <v>1</v>
      </c>
      <c r="J26" s="16">
        <f>I26</f>
        <v>1</v>
      </c>
      <c r="K26" s="5">
        <v>1</v>
      </c>
      <c r="L26" s="20">
        <v>2</v>
      </c>
      <c r="M26" s="16">
        <f t="shared" si="1"/>
        <v>2</v>
      </c>
      <c r="N26" s="5">
        <v>1</v>
      </c>
      <c r="O26" s="28">
        <v>2</v>
      </c>
      <c r="P26" s="16">
        <f t="shared" si="45"/>
        <v>2</v>
      </c>
      <c r="Q26" s="5">
        <v>1</v>
      </c>
      <c r="R26" s="20">
        <v>3</v>
      </c>
      <c r="S26" s="16">
        <f t="shared" si="3"/>
        <v>3</v>
      </c>
      <c r="T26" s="5">
        <v>1</v>
      </c>
      <c r="U26" s="31">
        <v>3</v>
      </c>
      <c r="V26" s="16">
        <f t="shared" si="4"/>
        <v>3</v>
      </c>
      <c r="W26" s="5">
        <v>1</v>
      </c>
      <c r="X26" s="20">
        <v>2</v>
      </c>
      <c r="Y26" s="16">
        <f t="shared" si="44"/>
        <v>2</v>
      </c>
      <c r="Z26" s="5">
        <v>1</v>
      </c>
      <c r="AA26" s="20">
        <v>2</v>
      </c>
      <c r="AB26" s="16">
        <f t="shared" si="6"/>
        <v>2</v>
      </c>
      <c r="AC26" s="5">
        <v>1</v>
      </c>
      <c r="AD26" s="20">
        <v>3</v>
      </c>
      <c r="AE26" s="16">
        <f t="shared" si="7"/>
        <v>3</v>
      </c>
      <c r="AF26" s="5">
        <v>1</v>
      </c>
      <c r="AG26" s="20">
        <v>3</v>
      </c>
      <c r="AH26" s="16">
        <f t="shared" si="43"/>
        <v>3</v>
      </c>
      <c r="AI26" s="5">
        <v>1</v>
      </c>
      <c r="AJ26" s="20">
        <v>3</v>
      </c>
      <c r="AK26" s="16">
        <f t="shared" si="28"/>
        <v>3</v>
      </c>
      <c r="AL26" s="5">
        <v>1</v>
      </c>
      <c r="AM26" s="20">
        <v>2</v>
      </c>
      <c r="AN26" s="16">
        <f t="shared" si="8"/>
        <v>2</v>
      </c>
      <c r="AO26" s="5">
        <v>1</v>
      </c>
      <c r="AP26" s="20">
        <v>1</v>
      </c>
      <c r="AQ26" s="16">
        <f t="shared" si="9"/>
        <v>1</v>
      </c>
      <c r="AR26" s="5">
        <v>1</v>
      </c>
      <c r="AS26" s="20">
        <f>AR26*F26</f>
        <v>1</v>
      </c>
      <c r="AT26" s="16">
        <f t="shared" si="10"/>
        <v>1</v>
      </c>
      <c r="AU26" s="5">
        <v>1</v>
      </c>
      <c r="AV26" s="20">
        <v>2</v>
      </c>
      <c r="AW26" s="16">
        <f t="shared" si="11"/>
        <v>2</v>
      </c>
      <c r="AX26" s="5">
        <v>1</v>
      </c>
      <c r="AY26" s="20">
        <v>3</v>
      </c>
      <c r="AZ26" s="16">
        <f t="shared" si="12"/>
        <v>3</v>
      </c>
      <c r="BA26" s="5">
        <v>1</v>
      </c>
      <c r="BB26" s="20">
        <v>1</v>
      </c>
      <c r="BC26" s="16">
        <f t="shared" si="42"/>
        <v>1</v>
      </c>
      <c r="BD26" s="5">
        <v>1</v>
      </c>
      <c r="BE26" s="20">
        <f>BD26*F26</f>
        <v>1</v>
      </c>
      <c r="BF26" s="16">
        <f t="shared" si="29"/>
        <v>1</v>
      </c>
      <c r="BG26" s="5">
        <v>1</v>
      </c>
      <c r="BH26" s="20">
        <v>1</v>
      </c>
      <c r="BI26" s="16">
        <f t="shared" si="13"/>
        <v>1</v>
      </c>
      <c r="BJ26" s="5">
        <v>1</v>
      </c>
      <c r="BK26" s="20">
        <v>2</v>
      </c>
      <c r="BL26" s="16">
        <f t="shared" si="14"/>
        <v>2</v>
      </c>
      <c r="BM26" s="5">
        <v>1</v>
      </c>
      <c r="BN26" s="20">
        <v>3</v>
      </c>
      <c r="BO26" s="16">
        <f t="shared" si="33"/>
        <v>3</v>
      </c>
      <c r="BP26" s="5">
        <v>1</v>
      </c>
      <c r="BQ26" s="20">
        <v>1</v>
      </c>
      <c r="BR26" s="16">
        <f t="shared" si="15"/>
        <v>1</v>
      </c>
      <c r="BS26" s="5">
        <v>1</v>
      </c>
      <c r="BT26" s="20">
        <v>3</v>
      </c>
      <c r="BU26" s="16">
        <f t="shared" si="30"/>
        <v>3</v>
      </c>
      <c r="BV26" s="5">
        <v>1</v>
      </c>
      <c r="BW26" s="20">
        <v>3</v>
      </c>
      <c r="BX26" s="16">
        <f t="shared" si="46"/>
        <v>3</v>
      </c>
      <c r="BY26" s="5">
        <v>1</v>
      </c>
      <c r="BZ26" s="20">
        <v>2</v>
      </c>
      <c r="CA26" s="16">
        <f t="shared" si="17"/>
        <v>2</v>
      </c>
      <c r="CB26" s="5">
        <v>1</v>
      </c>
      <c r="CC26" s="20">
        <v>3</v>
      </c>
      <c r="CD26" s="16">
        <f t="shared" si="18"/>
        <v>3</v>
      </c>
      <c r="CE26" s="5">
        <v>0</v>
      </c>
      <c r="CF26" s="20">
        <v>0</v>
      </c>
      <c r="CG26" s="16">
        <f t="shared" si="19"/>
        <v>0</v>
      </c>
      <c r="CH26" s="5">
        <v>1</v>
      </c>
      <c r="CI26" s="20">
        <v>2</v>
      </c>
      <c r="CJ26" s="16">
        <f t="shared" si="34"/>
        <v>2</v>
      </c>
      <c r="CK26" s="5">
        <v>1</v>
      </c>
      <c r="CL26" s="20">
        <v>3</v>
      </c>
      <c r="CM26" s="16">
        <f t="shared" si="20"/>
        <v>3</v>
      </c>
      <c r="CN26" s="5">
        <v>1</v>
      </c>
      <c r="CO26" s="20">
        <v>1</v>
      </c>
      <c r="CP26" s="16">
        <f t="shared" si="21"/>
        <v>1</v>
      </c>
      <c r="CQ26" s="5">
        <v>1</v>
      </c>
      <c r="CR26" s="20">
        <v>3</v>
      </c>
      <c r="CS26" s="16">
        <f t="shared" si="22"/>
        <v>3</v>
      </c>
      <c r="CT26" s="5">
        <v>1</v>
      </c>
      <c r="CU26" s="20">
        <v>3</v>
      </c>
      <c r="CV26" s="16">
        <f t="shared" si="35"/>
        <v>3</v>
      </c>
      <c r="CW26" s="5">
        <v>1</v>
      </c>
      <c r="CX26" s="20">
        <v>1</v>
      </c>
      <c r="CY26" s="16">
        <f t="shared" si="23"/>
        <v>1</v>
      </c>
      <c r="CZ26" s="5">
        <v>1</v>
      </c>
      <c r="DA26" s="20">
        <v>1</v>
      </c>
      <c r="DB26" s="16">
        <f t="shared" si="24"/>
        <v>1</v>
      </c>
      <c r="DC26" s="5">
        <v>1</v>
      </c>
      <c r="DD26" s="20">
        <v>1</v>
      </c>
      <c r="DE26" s="16">
        <f t="shared" si="47"/>
        <v>1</v>
      </c>
      <c r="DF26" s="5">
        <v>1</v>
      </c>
      <c r="DG26" s="20">
        <v>3</v>
      </c>
      <c r="DH26" s="16">
        <f t="shared" si="48"/>
        <v>3</v>
      </c>
      <c r="DI26" s="5">
        <v>1</v>
      </c>
      <c r="DJ26" s="20">
        <v>2</v>
      </c>
      <c r="DK26" s="16">
        <f t="shared" si="25"/>
        <v>2</v>
      </c>
      <c r="DL26" s="5">
        <v>1</v>
      </c>
      <c r="DM26" s="20">
        <v>3</v>
      </c>
      <c r="DN26" s="16">
        <f t="shared" si="26"/>
        <v>3</v>
      </c>
      <c r="DO26" s="5">
        <v>1</v>
      </c>
      <c r="DP26" s="20">
        <v>3</v>
      </c>
      <c r="DQ26" s="16">
        <f t="shared" si="38"/>
        <v>3</v>
      </c>
      <c r="DR26" s="37">
        <f t="shared" si="39"/>
        <v>38</v>
      </c>
      <c r="DS26" s="34">
        <f t="shared" si="40"/>
        <v>80</v>
      </c>
      <c r="DT26" s="34">
        <f t="shared" si="41"/>
        <v>80</v>
      </c>
      <c r="DU26" s="53"/>
      <c r="DW26" s="106"/>
    </row>
    <row r="27" spans="1:127" s="52" customFormat="1" ht="28.5" customHeight="1">
      <c r="A27" s="12" t="s">
        <v>154</v>
      </c>
      <c r="B27" s="5" t="s">
        <v>140</v>
      </c>
      <c r="C27" s="45">
        <v>0.01</v>
      </c>
      <c r="D27" s="11" t="s">
        <v>141</v>
      </c>
      <c r="E27" s="5">
        <v>11</v>
      </c>
      <c r="F27" s="31">
        <f>C27*E27</f>
        <v>0.11</v>
      </c>
      <c r="G27" s="16">
        <f>F27</f>
        <v>0.11</v>
      </c>
      <c r="H27" s="41">
        <v>8</v>
      </c>
      <c r="I27" s="28">
        <f>C27*H27</f>
        <v>0.08</v>
      </c>
      <c r="J27" s="16">
        <f>I27</f>
        <v>0.08</v>
      </c>
      <c r="K27" s="5">
        <v>13</v>
      </c>
      <c r="L27" s="20">
        <f>K27*C27</f>
        <v>0.13</v>
      </c>
      <c r="M27" s="16">
        <f>L27</f>
        <v>0.13</v>
      </c>
      <c r="N27" s="5">
        <v>8</v>
      </c>
      <c r="O27" s="20">
        <f>N27*C27</f>
        <v>0.08</v>
      </c>
      <c r="P27" s="16">
        <f t="shared" si="45"/>
        <v>0.08</v>
      </c>
      <c r="Q27" s="5">
        <v>21</v>
      </c>
      <c r="R27" s="20">
        <f>Q27*C27</f>
        <v>0.21</v>
      </c>
      <c r="S27" s="16">
        <f>R27</f>
        <v>0.21</v>
      </c>
      <c r="T27" s="5">
        <v>20</v>
      </c>
      <c r="U27" s="20">
        <f>T27*C27</f>
        <v>0.2</v>
      </c>
      <c r="V27" s="16">
        <f>U27</f>
        <v>0.2</v>
      </c>
      <c r="W27" s="5">
        <v>17</v>
      </c>
      <c r="X27" s="20">
        <f>W27*C27</f>
        <v>0.17</v>
      </c>
      <c r="Y27" s="16">
        <f t="shared" si="44"/>
        <v>0.17</v>
      </c>
      <c r="Z27" s="5">
        <v>14</v>
      </c>
      <c r="AA27" s="20">
        <f>Z27*C27</f>
        <v>0.14</v>
      </c>
      <c r="AB27" s="16">
        <f>AA27</f>
        <v>0.14</v>
      </c>
      <c r="AC27" s="5">
        <v>27</v>
      </c>
      <c r="AD27" s="20">
        <f>AC27*C27</f>
        <v>0.27</v>
      </c>
      <c r="AE27" s="16">
        <f>AD27</f>
        <v>0.27</v>
      </c>
      <c r="AF27" s="5">
        <v>3</v>
      </c>
      <c r="AG27" s="20">
        <f>AF27*C27</f>
        <v>0.03</v>
      </c>
      <c r="AH27" s="16">
        <f t="shared" si="43"/>
        <v>0.03</v>
      </c>
      <c r="AI27" s="5">
        <v>26</v>
      </c>
      <c r="AJ27" s="20">
        <f>AI27*C27</f>
        <v>0.26</v>
      </c>
      <c r="AK27" s="16">
        <f>AJ27</f>
        <v>0.26</v>
      </c>
      <c r="AL27" s="5">
        <v>17</v>
      </c>
      <c r="AM27" s="20">
        <f>AL27*C27</f>
        <v>0.17</v>
      </c>
      <c r="AN27" s="16">
        <f>AM27</f>
        <v>0.17</v>
      </c>
      <c r="AO27" s="5">
        <v>13</v>
      </c>
      <c r="AP27" s="20">
        <f>AO27*C27</f>
        <v>0.13</v>
      </c>
      <c r="AQ27" s="16">
        <f>AP27</f>
        <v>0.13</v>
      </c>
      <c r="AR27" s="5">
        <v>10</v>
      </c>
      <c r="AS27" s="20">
        <f>AR27*C27</f>
        <v>0.1</v>
      </c>
      <c r="AT27" s="16">
        <f>AS27</f>
        <v>0.1</v>
      </c>
      <c r="AU27" s="5">
        <v>14</v>
      </c>
      <c r="AV27" s="20">
        <f>AU27*C27</f>
        <v>0.14</v>
      </c>
      <c r="AW27" s="16">
        <f>AV27</f>
        <v>0.14</v>
      </c>
      <c r="AX27" s="5">
        <v>19</v>
      </c>
      <c r="AY27" s="20">
        <f>AX27*C27</f>
        <v>0.19</v>
      </c>
      <c r="AZ27" s="16">
        <f>AY27</f>
        <v>0.19</v>
      </c>
      <c r="BA27" s="5">
        <v>10</v>
      </c>
      <c r="BB27" s="20">
        <f>BA27*C27</f>
        <v>0.1</v>
      </c>
      <c r="BC27" s="16">
        <f>BB27</f>
        <v>0.1</v>
      </c>
      <c r="BD27" s="5">
        <v>10</v>
      </c>
      <c r="BE27" s="20">
        <v>0</v>
      </c>
      <c r="BF27" s="16">
        <f>BE27</f>
        <v>0</v>
      </c>
      <c r="BG27" s="5">
        <v>10</v>
      </c>
      <c r="BH27" s="20">
        <f>BG27*C27</f>
        <v>0.1</v>
      </c>
      <c r="BI27" s="16">
        <f>BH27</f>
        <v>0.1</v>
      </c>
      <c r="BJ27" s="5">
        <v>16</v>
      </c>
      <c r="BK27" s="31">
        <f>BJ27*C27</f>
        <v>0.16</v>
      </c>
      <c r="BL27" s="16">
        <f>BK27</f>
        <v>0.16</v>
      </c>
      <c r="BM27" s="5">
        <v>24</v>
      </c>
      <c r="BN27" s="20">
        <f>BM27*C27</f>
        <v>0.24</v>
      </c>
      <c r="BO27" s="16">
        <f>BN27</f>
        <v>0.24</v>
      </c>
      <c r="BP27" s="5">
        <v>18</v>
      </c>
      <c r="BQ27" s="20">
        <f>BP27*C27</f>
        <v>0.18</v>
      </c>
      <c r="BR27" s="16">
        <f>BQ27</f>
        <v>0.18</v>
      </c>
      <c r="BS27" s="5">
        <v>19</v>
      </c>
      <c r="BT27" s="20">
        <f>BS27*C27</f>
        <v>0.19</v>
      </c>
      <c r="BU27" s="16">
        <f>BT27</f>
        <v>0.19</v>
      </c>
      <c r="BV27" s="5">
        <v>23</v>
      </c>
      <c r="BW27" s="20">
        <f>BV27*C27</f>
        <v>0.23</v>
      </c>
      <c r="BX27" s="16">
        <f t="shared" si="46"/>
        <v>0.23</v>
      </c>
      <c r="BY27" s="5">
        <v>0</v>
      </c>
      <c r="BZ27" s="20">
        <f>BY27*C27</f>
        <v>0</v>
      </c>
      <c r="CA27" s="16">
        <f>BZ27</f>
        <v>0</v>
      </c>
      <c r="CB27" s="5">
        <v>26</v>
      </c>
      <c r="CC27" s="20">
        <f>CB27*C27</f>
        <v>0.26</v>
      </c>
      <c r="CD27" s="16">
        <f>CC27</f>
        <v>0.26</v>
      </c>
      <c r="CE27" s="5">
        <v>0</v>
      </c>
      <c r="CF27" s="20">
        <f>CE27*C27</f>
        <v>0</v>
      </c>
      <c r="CG27" s="16">
        <f>CF27</f>
        <v>0</v>
      </c>
      <c r="CH27" s="5">
        <v>21</v>
      </c>
      <c r="CI27" s="20">
        <f>CH27*C27</f>
        <v>0.21</v>
      </c>
      <c r="CJ27" s="16">
        <f>CI27</f>
        <v>0.21</v>
      </c>
      <c r="CK27" s="5">
        <v>22</v>
      </c>
      <c r="CL27" s="20">
        <f>CK27*C27</f>
        <v>0.22</v>
      </c>
      <c r="CM27" s="16">
        <f>CL27</f>
        <v>0.22</v>
      </c>
      <c r="CN27" s="5">
        <v>13</v>
      </c>
      <c r="CO27" s="31">
        <f>CN27*C27</f>
        <v>0.13</v>
      </c>
      <c r="CP27" s="16">
        <f>CO27</f>
        <v>0.13</v>
      </c>
      <c r="CQ27" s="5">
        <v>23</v>
      </c>
      <c r="CR27" s="20">
        <f>CQ27*C27</f>
        <v>0.23</v>
      </c>
      <c r="CS27" s="16">
        <f>CR27</f>
        <v>0.23</v>
      </c>
      <c r="CT27" s="5">
        <v>23</v>
      </c>
      <c r="CU27" s="20">
        <f>CT27*C27</f>
        <v>0.23</v>
      </c>
      <c r="CV27" s="16">
        <f>CU27</f>
        <v>0.23</v>
      </c>
      <c r="CW27" s="5">
        <v>9</v>
      </c>
      <c r="CX27" s="20">
        <f>CW27*C27</f>
        <v>0.09</v>
      </c>
      <c r="CY27" s="16">
        <f>CX27</f>
        <v>0.09</v>
      </c>
      <c r="CZ27" s="5">
        <v>8</v>
      </c>
      <c r="DA27" s="20">
        <f>CZ27*C27</f>
        <v>0.08</v>
      </c>
      <c r="DB27" s="16">
        <f>DA27</f>
        <v>0.08</v>
      </c>
      <c r="DC27" s="5">
        <v>20</v>
      </c>
      <c r="DD27" s="20">
        <f>DC27*C27</f>
        <v>0.2</v>
      </c>
      <c r="DE27" s="16">
        <f t="shared" si="47"/>
        <v>0.2</v>
      </c>
      <c r="DF27" s="5">
        <v>22</v>
      </c>
      <c r="DG27" s="20">
        <f>DF27*C27</f>
        <v>0.22</v>
      </c>
      <c r="DH27" s="16">
        <f t="shared" si="48"/>
        <v>0.22</v>
      </c>
      <c r="DI27" s="5">
        <v>14</v>
      </c>
      <c r="DJ27" s="20">
        <f>DI27*C27</f>
        <v>0.14</v>
      </c>
      <c r="DK27" s="16">
        <f>DJ27</f>
        <v>0.14</v>
      </c>
      <c r="DL27" s="5">
        <v>19</v>
      </c>
      <c r="DM27" s="20">
        <f>DL27*C27</f>
        <v>0.19</v>
      </c>
      <c r="DN27" s="16">
        <f>DM27</f>
        <v>0.19</v>
      </c>
      <c r="DO27" s="5">
        <v>21</v>
      </c>
      <c r="DP27" s="31">
        <f>DO27*C27</f>
        <v>0.21</v>
      </c>
      <c r="DQ27" s="16">
        <f>DP27</f>
        <v>0.21</v>
      </c>
      <c r="DR27" s="37">
        <f aca="true" t="shared" si="49" ref="DR27:DT28">E27+H27+K27+N27+Q27+T27+W27+Z27+AC27+AF27+AI27+AL27+AO27+AR27+AU27+BA27+BD27+AX27+BG27+BJ27+BM27+BP27+BS27+BV27+BY27+CB27+CE27+CH27+CK27+CN27+CQ27+CT27+CW27+CZ27+DC27+DF27+DI27+DL27+DO27</f>
        <v>612</v>
      </c>
      <c r="DS27" s="34">
        <f t="shared" si="49"/>
        <v>6.020000000000001</v>
      </c>
      <c r="DT27" s="34">
        <f t="shared" si="49"/>
        <v>6.020000000000001</v>
      </c>
      <c r="DU27" s="53"/>
      <c r="DW27" s="106"/>
    </row>
    <row r="28" spans="1:127" s="52" customFormat="1" ht="28.5" customHeight="1">
      <c r="A28" s="12" t="s">
        <v>155</v>
      </c>
      <c r="B28" s="5" t="s">
        <v>160</v>
      </c>
      <c r="C28" s="45"/>
      <c r="D28" s="11" t="s">
        <v>6</v>
      </c>
      <c r="E28" s="5">
        <v>1</v>
      </c>
      <c r="F28" s="31">
        <v>8.5</v>
      </c>
      <c r="G28" s="16">
        <f>F28</f>
        <v>8.5</v>
      </c>
      <c r="H28" s="41">
        <v>1</v>
      </c>
      <c r="I28" s="28">
        <v>3.865</v>
      </c>
      <c r="J28" s="16">
        <f>I28</f>
        <v>3.865</v>
      </c>
      <c r="K28" s="5">
        <v>1</v>
      </c>
      <c r="L28" s="20">
        <v>2.56435</v>
      </c>
      <c r="M28" s="16">
        <f>L28</f>
        <v>2.56435</v>
      </c>
      <c r="N28" s="5">
        <v>1</v>
      </c>
      <c r="O28" s="20">
        <v>23.92</v>
      </c>
      <c r="P28" s="16">
        <f>O28</f>
        <v>23.92</v>
      </c>
      <c r="Q28" s="5">
        <v>1</v>
      </c>
      <c r="R28" s="20">
        <v>31.075</v>
      </c>
      <c r="S28" s="16">
        <f>R28</f>
        <v>31.075</v>
      </c>
      <c r="T28" s="5">
        <v>1</v>
      </c>
      <c r="U28" s="20">
        <v>30.15836</v>
      </c>
      <c r="V28" s="16">
        <f>U28</f>
        <v>30.15836</v>
      </c>
      <c r="W28" s="5">
        <v>1</v>
      </c>
      <c r="X28" s="20">
        <v>34.38691</v>
      </c>
      <c r="Y28" s="16">
        <f>X28</f>
        <v>34.38691</v>
      </c>
      <c r="Z28" s="5">
        <v>1</v>
      </c>
      <c r="AA28" s="20">
        <v>12.28687</v>
      </c>
      <c r="AB28" s="16">
        <f>AA28</f>
        <v>12.28687</v>
      </c>
      <c r="AC28" s="5">
        <v>1</v>
      </c>
      <c r="AD28" s="20">
        <v>26.4156</v>
      </c>
      <c r="AE28" s="16">
        <f>AD28</f>
        <v>26.4156</v>
      </c>
      <c r="AF28" s="5">
        <v>1</v>
      </c>
      <c r="AG28" s="20">
        <v>13.94132</v>
      </c>
      <c r="AH28" s="16">
        <f>AG28</f>
        <v>13.94132</v>
      </c>
      <c r="AI28" s="5">
        <v>1</v>
      </c>
      <c r="AJ28" s="20">
        <v>25.57392</v>
      </c>
      <c r="AK28" s="16">
        <f>AJ28</f>
        <v>25.57392</v>
      </c>
      <c r="AL28" s="5">
        <v>1</v>
      </c>
      <c r="AM28" s="20">
        <v>6.76746</v>
      </c>
      <c r="AN28" s="16">
        <f>AM28</f>
        <v>6.76746</v>
      </c>
      <c r="AO28" s="5">
        <v>1</v>
      </c>
      <c r="AP28" s="20">
        <v>28.048</v>
      </c>
      <c r="AQ28" s="16">
        <f>AP28</f>
        <v>28.048</v>
      </c>
      <c r="AR28" s="5">
        <v>1</v>
      </c>
      <c r="AS28" s="20">
        <v>14.88</v>
      </c>
      <c r="AT28" s="16">
        <f>AS28</f>
        <v>14.88</v>
      </c>
      <c r="AU28" s="5">
        <v>1</v>
      </c>
      <c r="AV28" s="20">
        <v>37.75287</v>
      </c>
      <c r="AW28" s="16">
        <f>AV28</f>
        <v>37.75287</v>
      </c>
      <c r="AX28" s="5">
        <v>1</v>
      </c>
      <c r="AY28" s="20">
        <v>33.30083</v>
      </c>
      <c r="AZ28" s="16">
        <f>AY28</f>
        <v>33.30083</v>
      </c>
      <c r="BA28" s="5">
        <v>1</v>
      </c>
      <c r="BB28" s="20">
        <v>9.21038</v>
      </c>
      <c r="BC28" s="16">
        <f>BB28</f>
        <v>9.21038</v>
      </c>
      <c r="BD28" s="5">
        <v>1</v>
      </c>
      <c r="BE28" s="20">
        <v>7.70613</v>
      </c>
      <c r="BF28" s="16">
        <f>BE28</f>
        <v>7.70613</v>
      </c>
      <c r="BG28" s="5">
        <v>1</v>
      </c>
      <c r="BH28" s="20">
        <v>14.58</v>
      </c>
      <c r="BI28" s="16">
        <f>BH28</f>
        <v>14.58</v>
      </c>
      <c r="BJ28" s="5">
        <v>1</v>
      </c>
      <c r="BK28" s="31">
        <v>14.79329</v>
      </c>
      <c r="BL28" s="16">
        <f>BK28</f>
        <v>14.79329</v>
      </c>
      <c r="BM28" s="5">
        <v>1</v>
      </c>
      <c r="BN28" s="20">
        <v>26.74591</v>
      </c>
      <c r="BO28" s="16">
        <f>BN28</f>
        <v>26.74591</v>
      </c>
      <c r="BP28" s="5">
        <v>1</v>
      </c>
      <c r="BQ28" s="20">
        <v>16.8474</v>
      </c>
      <c r="BR28" s="16">
        <f>BQ28</f>
        <v>16.8474</v>
      </c>
      <c r="BS28" s="5">
        <v>1</v>
      </c>
      <c r="BT28" s="20">
        <v>38.36495</v>
      </c>
      <c r="BU28" s="16">
        <f>BT28</f>
        <v>38.36495</v>
      </c>
      <c r="BV28" s="5">
        <v>1</v>
      </c>
      <c r="BW28" s="20">
        <v>41.25899</v>
      </c>
      <c r="BX28" s="16">
        <f>BW28</f>
        <v>41.25899</v>
      </c>
      <c r="BY28" s="5">
        <v>1</v>
      </c>
      <c r="BZ28" s="20">
        <v>14.95</v>
      </c>
      <c r="CA28" s="16">
        <f>BZ28</f>
        <v>14.95</v>
      </c>
      <c r="CB28" s="5">
        <v>1</v>
      </c>
      <c r="CC28" s="20">
        <v>56.2087</v>
      </c>
      <c r="CD28" s="16">
        <f>CC28</f>
        <v>56.2087</v>
      </c>
      <c r="CE28" s="5">
        <v>0</v>
      </c>
      <c r="CF28" s="20">
        <v>0</v>
      </c>
      <c r="CG28" s="16">
        <f>CF28</f>
        <v>0</v>
      </c>
      <c r="CH28" s="5">
        <v>1</v>
      </c>
      <c r="CI28" s="20">
        <v>22.73845</v>
      </c>
      <c r="CJ28" s="16">
        <f>CI28</f>
        <v>22.73845</v>
      </c>
      <c r="CK28" s="5">
        <v>1</v>
      </c>
      <c r="CL28" s="20">
        <v>54.22</v>
      </c>
      <c r="CM28" s="16">
        <f>CL28</f>
        <v>54.22</v>
      </c>
      <c r="CN28" s="5">
        <v>1</v>
      </c>
      <c r="CO28" s="31">
        <v>18.80885</v>
      </c>
      <c r="CP28" s="16">
        <f>CO28</f>
        <v>18.80885</v>
      </c>
      <c r="CQ28" s="5">
        <v>1</v>
      </c>
      <c r="CR28" s="20">
        <v>21.74602</v>
      </c>
      <c r="CS28" s="16">
        <f>CR28</f>
        <v>21.74602</v>
      </c>
      <c r="CT28" s="5">
        <v>1</v>
      </c>
      <c r="CU28" s="20">
        <v>42.57108</v>
      </c>
      <c r="CV28" s="16">
        <f>CU28</f>
        <v>42.57108</v>
      </c>
      <c r="CW28" s="5">
        <v>1</v>
      </c>
      <c r="CX28" s="20">
        <v>13.7047</v>
      </c>
      <c r="CY28" s="16">
        <f>CX28</f>
        <v>13.7047</v>
      </c>
      <c r="CZ28" s="5">
        <v>1</v>
      </c>
      <c r="DA28" s="16">
        <v>10.52918</v>
      </c>
      <c r="DB28" s="16">
        <f>DA28</f>
        <v>10.52918</v>
      </c>
      <c r="DC28" s="5">
        <v>1</v>
      </c>
      <c r="DD28" s="20">
        <v>17.33</v>
      </c>
      <c r="DE28" s="16">
        <f>DD28</f>
        <v>17.33</v>
      </c>
      <c r="DF28" s="5">
        <v>1</v>
      </c>
      <c r="DG28" s="20">
        <v>12.22168</v>
      </c>
      <c r="DH28" s="16">
        <f>DG28</f>
        <v>12.22168</v>
      </c>
      <c r="DI28" s="5">
        <v>1</v>
      </c>
      <c r="DJ28" s="20">
        <v>13.04038</v>
      </c>
      <c r="DK28" s="16">
        <f>DJ28</f>
        <v>13.04038</v>
      </c>
      <c r="DL28" s="5">
        <v>1</v>
      </c>
      <c r="DM28" s="20">
        <v>40.10733</v>
      </c>
      <c r="DN28" s="16">
        <f>DM28</f>
        <v>40.10733</v>
      </c>
      <c r="DO28" s="5">
        <v>1</v>
      </c>
      <c r="DP28" s="31">
        <v>39.05111</v>
      </c>
      <c r="DQ28" s="16">
        <f>DP28</f>
        <v>39.05111</v>
      </c>
      <c r="DR28" s="37">
        <f t="shared" si="39"/>
        <v>38</v>
      </c>
      <c r="DS28" s="34">
        <f t="shared" si="49"/>
        <v>880.1710200000002</v>
      </c>
      <c r="DT28" s="34">
        <f t="shared" si="49"/>
        <v>880.1710200000002</v>
      </c>
      <c r="DU28" s="53"/>
      <c r="DW28" s="106"/>
    </row>
    <row r="29" spans="1:125" ht="12.75">
      <c r="A29" s="116" t="s">
        <v>110</v>
      </c>
      <c r="B29" s="116"/>
      <c r="C29" s="116"/>
      <c r="D29" s="116"/>
      <c r="E29" s="5"/>
      <c r="F29" s="27">
        <f>SUM(F4:F28)</f>
        <v>171.89945</v>
      </c>
      <c r="G29" s="27">
        <f>SUM(G4:G28)</f>
        <v>171.89945</v>
      </c>
      <c r="H29" s="5"/>
      <c r="I29" s="27">
        <f>SUM(I4:I28)</f>
        <v>155.97975000000002</v>
      </c>
      <c r="J29" s="27">
        <f>SUM(J4:J28)</f>
        <v>125.97974999999998</v>
      </c>
      <c r="K29" s="5"/>
      <c r="L29" s="27">
        <f>SUM(L4:L28)</f>
        <v>208.24247999999997</v>
      </c>
      <c r="M29" s="27">
        <f>SUM(M4:M28)</f>
        <v>208.24247999999997</v>
      </c>
      <c r="N29" s="5"/>
      <c r="O29" s="27">
        <f>SUM(O4:O28)</f>
        <v>217.89</v>
      </c>
      <c r="P29" s="27">
        <f>SUM(P4:P28)</f>
        <v>212.36</v>
      </c>
      <c r="Q29" s="5"/>
      <c r="R29" s="27">
        <f>SUM(R4:R28)</f>
        <v>249.56813</v>
      </c>
      <c r="S29" s="27">
        <f>SUM(S4:S28)</f>
        <v>249.56813</v>
      </c>
      <c r="T29" s="5"/>
      <c r="U29" s="27">
        <f>SUM(U4:U28)</f>
        <v>257.90136</v>
      </c>
      <c r="V29" s="27">
        <f>SUM(V4:V28)</f>
        <v>257.90136</v>
      </c>
      <c r="W29" s="5"/>
      <c r="X29" s="27">
        <f>SUM(X4:X28)</f>
        <v>244.27011</v>
      </c>
      <c r="Y29" s="27">
        <f>SUM(Y4:Y28)</f>
        <v>244.27011</v>
      </c>
      <c r="Z29" s="5"/>
      <c r="AA29" s="27">
        <f>SUM(AA4:AA28)</f>
        <v>185.41805</v>
      </c>
      <c r="AB29" s="27">
        <f>SUM(AB4:AB28)</f>
        <v>185.41805</v>
      </c>
      <c r="AC29" s="5"/>
      <c r="AD29" s="27">
        <f>SUM(AD4:AD28)</f>
        <v>287.38070999999997</v>
      </c>
      <c r="AE29" s="27">
        <f>SUM(AE4:AE28)</f>
        <v>287.38070999999997</v>
      </c>
      <c r="AF29" s="5"/>
      <c r="AG29" s="27">
        <f>SUM(AG4:AG28)</f>
        <v>328.017</v>
      </c>
      <c r="AH29" s="27">
        <f>SUM(AH4:AH28)</f>
        <v>268.017</v>
      </c>
      <c r="AI29" s="5"/>
      <c r="AJ29" s="27">
        <f>SUM(AJ4:AJ28)</f>
        <v>354.18515</v>
      </c>
      <c r="AK29" s="27">
        <f>SUM(AK4:AK28)</f>
        <v>324.18515</v>
      </c>
      <c r="AL29" s="5"/>
      <c r="AM29" s="27">
        <f>SUM(AM4:AM28)</f>
        <v>196.69754999999998</v>
      </c>
      <c r="AN29" s="27">
        <f>SUM(AN4:AN28)</f>
        <v>196.69754999999998</v>
      </c>
      <c r="AO29" s="5"/>
      <c r="AP29" s="27">
        <f>SUM(AP4:AP28)</f>
        <v>193.233</v>
      </c>
      <c r="AQ29" s="27">
        <f>SUM(AQ4:AQ28)</f>
        <v>193.233</v>
      </c>
      <c r="AR29" s="5"/>
      <c r="AS29" s="27">
        <f>SUM(AS4:AS28)</f>
        <v>155.84999999999997</v>
      </c>
      <c r="AT29" s="27">
        <f>SUM(AT4:AT28)</f>
        <v>155.84999999999997</v>
      </c>
      <c r="AU29" s="5"/>
      <c r="AV29" s="27">
        <f>SUM(AV4:AV28)</f>
        <v>242.35508</v>
      </c>
      <c r="AW29" s="27">
        <f>SUM(AW4:AW28)</f>
        <v>242.35508</v>
      </c>
      <c r="AX29" s="5"/>
      <c r="AY29" s="27">
        <f>SUM(AY4:AY28)</f>
        <v>301.27456</v>
      </c>
      <c r="AZ29" s="27">
        <f>SUM(AZ4:AZ28)</f>
        <v>301.27456</v>
      </c>
      <c r="BA29" s="5"/>
      <c r="BB29" s="27">
        <f>SUM(BB4:BB28)</f>
        <v>168.72605999999996</v>
      </c>
      <c r="BC29" s="27">
        <f>SUM(BC4:BC28)</f>
        <v>148.72605999999996</v>
      </c>
      <c r="BD29" s="5"/>
      <c r="BE29" s="27">
        <f>SUM(BE4:BE28)</f>
        <v>158.78092999999998</v>
      </c>
      <c r="BF29" s="27">
        <f>SUM(BF4:BF28)</f>
        <v>138.78092999999998</v>
      </c>
      <c r="BG29" s="5"/>
      <c r="BH29" s="27">
        <f>SUM(BH4:BH28)</f>
        <v>195.707</v>
      </c>
      <c r="BI29" s="27">
        <f>SUM(BI4:BI28)</f>
        <v>195.707</v>
      </c>
      <c r="BJ29" s="5"/>
      <c r="BK29" s="27">
        <f>SUM(BK4:BK28)</f>
        <v>194.93298000000001</v>
      </c>
      <c r="BL29" s="27">
        <f>SUM(BL4:BL28)</f>
        <v>192.28394</v>
      </c>
      <c r="BM29" s="5"/>
      <c r="BN29" s="27">
        <f>SUM(BN4:BN28)</f>
        <v>287.29803</v>
      </c>
      <c r="BO29" s="27">
        <f>SUM(BO4:BO28)</f>
        <v>237.29803</v>
      </c>
      <c r="BP29" s="5"/>
      <c r="BQ29" s="27">
        <f>SUM(BQ4:BQ28)</f>
        <v>190.22550999999999</v>
      </c>
      <c r="BR29" s="27">
        <f>SUM(BR4:BR28)</f>
        <v>190.22550999999999</v>
      </c>
      <c r="BS29" s="5"/>
      <c r="BT29" s="27">
        <f>SUM(BT4:BT28)</f>
        <v>332.42324</v>
      </c>
      <c r="BU29" s="27">
        <f>SUM(BU4:BU28)</f>
        <v>302.42324</v>
      </c>
      <c r="BV29" s="5"/>
      <c r="BW29" s="27">
        <f>SUM(BW4:BW28)</f>
        <v>321.64955</v>
      </c>
      <c r="BX29" s="70">
        <f>SUM(BX4:BX28)</f>
        <v>321.64955</v>
      </c>
      <c r="BY29" s="5"/>
      <c r="BZ29" s="27">
        <f>SUM(BZ4:BZ28)</f>
        <v>212.54299999999998</v>
      </c>
      <c r="CA29" s="27">
        <f>SUM(CA4:CA28)</f>
        <v>212.54299999999998</v>
      </c>
      <c r="CB29" s="5"/>
      <c r="CC29" s="27">
        <f>SUM(CC4:CC28)</f>
        <v>414.22180000000003</v>
      </c>
      <c r="CD29" s="27">
        <f>SUM(CD4:CD28)</f>
        <v>414.22180000000003</v>
      </c>
      <c r="CE29" s="5"/>
      <c r="CF29" s="27">
        <f>SUM(CF4:CF28)</f>
        <v>0</v>
      </c>
      <c r="CG29" s="27">
        <f>SUM(CG4:CG28)</f>
        <v>0</v>
      </c>
      <c r="CH29" s="5"/>
      <c r="CI29" s="27">
        <f>SUM(CI4:CI28)</f>
        <v>305.64172999999994</v>
      </c>
      <c r="CJ29" s="27">
        <f>SUM(CJ4:CJ28)</f>
        <v>255.64173</v>
      </c>
      <c r="CK29" s="5"/>
      <c r="CL29" s="27">
        <f>SUM(CL4:CL28)</f>
        <v>312.82000000000005</v>
      </c>
      <c r="CM29" s="27">
        <f>SUM(CM4:CM28)</f>
        <v>312.82000000000005</v>
      </c>
      <c r="CN29" s="5"/>
      <c r="CO29" s="27">
        <f>SUM(CO4:CO28)</f>
        <v>202.32016</v>
      </c>
      <c r="CP29" s="27">
        <f>SUM(CP4:CP28)</f>
        <v>202.32016</v>
      </c>
      <c r="CQ29" s="5"/>
      <c r="CR29" s="27">
        <f>SUM(CR4:CR28)</f>
        <v>354.51018000000005</v>
      </c>
      <c r="CS29" s="27">
        <f>SUM(CS4:CS28)</f>
        <v>354.51018000000005</v>
      </c>
      <c r="CT29" s="5"/>
      <c r="CU29" s="27">
        <f>SUM(CU4:CU28)</f>
        <v>331.69882</v>
      </c>
      <c r="CV29" s="27">
        <f>SUM(CV4:CV28)</f>
        <v>291.69882</v>
      </c>
      <c r="CW29" s="5"/>
      <c r="CX29" s="27">
        <f>SUM(CX4:CX28)</f>
        <v>149.50469999999999</v>
      </c>
      <c r="CY29" s="27">
        <f>SUM(CY4:CY28)</f>
        <v>149.50469999999999</v>
      </c>
      <c r="CZ29" s="5"/>
      <c r="DA29" s="27">
        <f>SUM(DA4:DA28)</f>
        <v>144.92318</v>
      </c>
      <c r="DB29" s="27">
        <f>SUM(DB4:DB28)</f>
        <v>144.92318</v>
      </c>
      <c r="DC29" s="5"/>
      <c r="DD29" s="27">
        <f>SUM(DD4:DD28)</f>
        <v>263.17</v>
      </c>
      <c r="DE29" s="27">
        <f>SUM(DE4:DE28)</f>
        <v>233.17000000000002</v>
      </c>
      <c r="DF29" s="5"/>
      <c r="DG29" s="27">
        <f>SUM(DG4:DG28)</f>
        <v>276.93168000000003</v>
      </c>
      <c r="DH29" s="27">
        <f>SUM(DH4:DH28)</f>
        <v>236.93167999999997</v>
      </c>
      <c r="DI29" s="5"/>
      <c r="DJ29" s="27">
        <f>SUM(DJ4:DJ28)</f>
        <v>205.47433999999998</v>
      </c>
      <c r="DK29" s="27">
        <f>SUM(DK4:DK28)</f>
        <v>185.47433999999998</v>
      </c>
      <c r="DL29" s="5"/>
      <c r="DM29" s="27">
        <f>SUM(DM4:DM28)</f>
        <v>316.10579</v>
      </c>
      <c r="DN29" s="27">
        <f>SUM(DN4:DN28)</f>
        <v>316.10579</v>
      </c>
      <c r="DO29" s="5"/>
      <c r="DP29" s="27">
        <f>SUM(DP4:DP28)</f>
        <v>328.02782</v>
      </c>
      <c r="DQ29" s="27">
        <f>SUM(DQ4:DQ28)</f>
        <v>316.60610999999994</v>
      </c>
      <c r="DR29" s="27"/>
      <c r="DS29" s="70">
        <f>SUM(DS4:DS28)</f>
        <v>9417.79888</v>
      </c>
      <c r="DT29" s="70">
        <f>SUM(DT4:DT28)</f>
        <v>8978.19813</v>
      </c>
      <c r="DU29" s="53"/>
    </row>
    <row r="30" spans="1:124" ht="24.75" customHeight="1">
      <c r="A30" s="22" t="s">
        <v>109</v>
      </c>
      <c r="B30" s="14" t="s">
        <v>47</v>
      </c>
      <c r="C30" s="7"/>
      <c r="D30" s="7"/>
      <c r="E30" s="7"/>
      <c r="F30" s="7"/>
      <c r="G30" s="24"/>
      <c r="H30" s="24"/>
      <c r="I30" s="35"/>
      <c r="J30" s="24"/>
      <c r="K30" s="7"/>
      <c r="L30" s="7"/>
      <c r="M30" s="24"/>
      <c r="N30" s="7"/>
      <c r="O30" s="7"/>
      <c r="P30" s="24"/>
      <c r="Q30" s="7"/>
      <c r="R30" s="7"/>
      <c r="S30" s="24"/>
      <c r="T30" s="7"/>
      <c r="U30" s="7"/>
      <c r="V30" s="24"/>
      <c r="W30" s="7"/>
      <c r="X30" s="7"/>
      <c r="Y30" s="24"/>
      <c r="Z30" s="7"/>
      <c r="AA30" s="7"/>
      <c r="AB30" s="24"/>
      <c r="AC30" s="7"/>
      <c r="AD30" s="7"/>
      <c r="AE30" s="24"/>
      <c r="AF30" s="7"/>
      <c r="AG30" s="7"/>
      <c r="AH30" s="24"/>
      <c r="AI30" s="7"/>
      <c r="AJ30" s="7"/>
      <c r="AK30" s="24"/>
      <c r="AL30" s="7"/>
      <c r="AM30" s="7"/>
      <c r="AN30" s="24"/>
      <c r="AO30" s="7"/>
      <c r="AP30" s="7"/>
      <c r="AQ30" s="24"/>
      <c r="AR30" s="7"/>
      <c r="AS30" s="7"/>
      <c r="AT30" s="24"/>
      <c r="AU30" s="7"/>
      <c r="AV30" s="7"/>
      <c r="AW30" s="24"/>
      <c r="AX30" s="7"/>
      <c r="AY30" s="7"/>
      <c r="AZ30" s="24"/>
      <c r="BA30" s="7"/>
      <c r="BB30" s="7"/>
      <c r="BC30" s="24"/>
      <c r="BD30" s="7"/>
      <c r="BE30" s="7"/>
      <c r="BF30" s="24"/>
      <c r="BG30" s="7"/>
      <c r="BH30" s="7"/>
      <c r="BI30" s="24"/>
      <c r="BJ30" s="7"/>
      <c r="BK30" s="7"/>
      <c r="BL30" s="24"/>
      <c r="BM30" s="7"/>
      <c r="BN30" s="7"/>
      <c r="BO30" s="24"/>
      <c r="BP30" s="7"/>
      <c r="BQ30" s="7"/>
      <c r="BR30" s="24"/>
      <c r="BS30" s="7"/>
      <c r="BT30" s="7"/>
      <c r="BU30" s="24"/>
      <c r="BV30" s="7"/>
      <c r="BW30" s="7"/>
      <c r="BX30" s="24"/>
      <c r="BY30" s="7"/>
      <c r="BZ30" s="7"/>
      <c r="CA30" s="24"/>
      <c r="CB30" s="7"/>
      <c r="CC30" s="7"/>
      <c r="CD30" s="24"/>
      <c r="CE30" s="7"/>
      <c r="CF30" s="7"/>
      <c r="CG30" s="24"/>
      <c r="CH30" s="7"/>
      <c r="CI30" s="7"/>
      <c r="CJ30" s="24"/>
      <c r="CK30" s="7"/>
      <c r="CL30" s="7"/>
      <c r="CM30" s="24"/>
      <c r="CN30" s="7"/>
      <c r="CO30" s="7"/>
      <c r="CP30" s="24"/>
      <c r="CQ30" s="7"/>
      <c r="CR30" s="7"/>
      <c r="CS30" s="24"/>
      <c r="CT30" s="7"/>
      <c r="CU30" s="7"/>
      <c r="CV30" s="24"/>
      <c r="CW30" s="7"/>
      <c r="CX30" s="7"/>
      <c r="CY30" s="24"/>
      <c r="CZ30" s="7"/>
      <c r="DA30" s="7"/>
      <c r="DB30" s="24"/>
      <c r="DC30" s="7"/>
      <c r="DD30" s="7"/>
      <c r="DE30" s="24"/>
      <c r="DF30" s="7"/>
      <c r="DG30" s="7"/>
      <c r="DH30" s="24"/>
      <c r="DI30" s="7"/>
      <c r="DJ30" s="7"/>
      <c r="DK30" s="24"/>
      <c r="DL30" s="7"/>
      <c r="DM30" s="7"/>
      <c r="DN30" s="24"/>
      <c r="DO30" s="7"/>
      <c r="DP30" s="7"/>
      <c r="DQ30" s="24"/>
      <c r="DR30" s="33"/>
      <c r="DS30" s="35"/>
      <c r="DT30" s="35"/>
    </row>
    <row r="31" spans="1:124" ht="24.75" customHeight="1">
      <c r="A31" s="12" t="s">
        <v>15</v>
      </c>
      <c r="B31" s="9" t="s">
        <v>7</v>
      </c>
      <c r="C31" s="45">
        <v>0.005</v>
      </c>
      <c r="D31" s="11" t="s">
        <v>5</v>
      </c>
      <c r="E31" s="9">
        <v>2063</v>
      </c>
      <c r="F31" s="39">
        <f>E31*C31</f>
        <v>10.315</v>
      </c>
      <c r="G31" s="17">
        <f>F31</f>
        <v>10.315</v>
      </c>
      <c r="H31" s="9">
        <v>557</v>
      </c>
      <c r="I31" s="39">
        <f>H31*C31</f>
        <v>2.785</v>
      </c>
      <c r="J31" s="17">
        <f>I31</f>
        <v>2.785</v>
      </c>
      <c r="K31" s="9">
        <v>2204</v>
      </c>
      <c r="L31" s="39">
        <f>C31*K31</f>
        <v>11.02</v>
      </c>
      <c r="M31" s="17">
        <f>L31</f>
        <v>11.02</v>
      </c>
      <c r="N31" s="9">
        <v>2072</v>
      </c>
      <c r="O31" s="39">
        <f>N31*C31</f>
        <v>10.36</v>
      </c>
      <c r="P31" s="17">
        <f>O31</f>
        <v>10.36</v>
      </c>
      <c r="Q31" s="9">
        <v>1537</v>
      </c>
      <c r="R31" s="39">
        <f>Q31*C31</f>
        <v>7.6850000000000005</v>
      </c>
      <c r="S31" s="17">
        <f>R31</f>
        <v>7.6850000000000005</v>
      </c>
      <c r="T31" s="9">
        <v>1889</v>
      </c>
      <c r="U31" s="39">
        <f>T31*C31</f>
        <v>9.445</v>
      </c>
      <c r="V31" s="17">
        <f>U31</f>
        <v>9.445</v>
      </c>
      <c r="W31" s="9">
        <v>2054</v>
      </c>
      <c r="X31" s="39">
        <f>C31*W31</f>
        <v>10.27</v>
      </c>
      <c r="Y31" s="17">
        <f>X31</f>
        <v>10.27</v>
      </c>
      <c r="Z31" s="9">
        <v>1176</v>
      </c>
      <c r="AA31" s="39">
        <f>Z31*C31</f>
        <v>5.88</v>
      </c>
      <c r="AB31" s="17">
        <f>AA31</f>
        <v>5.88</v>
      </c>
      <c r="AC31" s="9">
        <v>2421</v>
      </c>
      <c r="AD31" s="39">
        <f>AC31*C31</f>
        <v>12.105</v>
      </c>
      <c r="AE31" s="17">
        <f>AD31</f>
        <v>12.105</v>
      </c>
      <c r="AF31" s="9">
        <v>3384</v>
      </c>
      <c r="AG31" s="39">
        <f>AF31*C31</f>
        <v>16.92</v>
      </c>
      <c r="AH31" s="17">
        <f>AG31</f>
        <v>16.92</v>
      </c>
      <c r="AI31" s="9">
        <v>3155</v>
      </c>
      <c r="AJ31" s="39">
        <f>AI31*C31</f>
        <v>15.775</v>
      </c>
      <c r="AK31" s="17">
        <f>AJ31</f>
        <v>15.775</v>
      </c>
      <c r="AL31" s="9">
        <v>1810</v>
      </c>
      <c r="AM31" s="39">
        <f>AL31*C31</f>
        <v>9.05</v>
      </c>
      <c r="AN31" s="17">
        <f>AM31</f>
        <v>9.05</v>
      </c>
      <c r="AO31" s="9">
        <v>1707</v>
      </c>
      <c r="AP31" s="39">
        <f>AO31*C31</f>
        <v>8.535</v>
      </c>
      <c r="AQ31" s="17">
        <f>AP31</f>
        <v>8.535</v>
      </c>
      <c r="AR31" s="9">
        <v>900</v>
      </c>
      <c r="AS31" s="39">
        <f>AR31*C31</f>
        <v>4.5</v>
      </c>
      <c r="AT31" s="17">
        <f>AS31</f>
        <v>4.5</v>
      </c>
      <c r="AU31" s="9">
        <v>1205</v>
      </c>
      <c r="AV31" s="39">
        <f>AU31*C31</f>
        <v>6.025</v>
      </c>
      <c r="AW31" s="17">
        <f>AV31</f>
        <v>6.025</v>
      </c>
      <c r="AX31" s="9">
        <v>1918</v>
      </c>
      <c r="AY31" s="39">
        <f>AX31*C31</f>
        <v>9.59</v>
      </c>
      <c r="AZ31" s="17">
        <f>AY31</f>
        <v>9.59</v>
      </c>
      <c r="BA31" s="49">
        <v>1058</v>
      </c>
      <c r="BB31" s="39">
        <f>BA31*C31</f>
        <v>5.29</v>
      </c>
      <c r="BC31" s="17">
        <f>BB31</f>
        <v>5.29</v>
      </c>
      <c r="BD31" s="9">
        <v>1417</v>
      </c>
      <c r="BE31" s="39">
        <f>BD31*C31</f>
        <v>7.085</v>
      </c>
      <c r="BF31" s="17">
        <f>BE31</f>
        <v>7.085</v>
      </c>
      <c r="BG31" s="9">
        <v>777</v>
      </c>
      <c r="BH31" s="39">
        <f>BG31*C31</f>
        <v>3.8850000000000002</v>
      </c>
      <c r="BI31" s="17">
        <f>BH31</f>
        <v>3.8850000000000002</v>
      </c>
      <c r="BJ31" s="9">
        <v>1581</v>
      </c>
      <c r="BK31" s="39">
        <f>BJ31*C31</f>
        <v>7.905</v>
      </c>
      <c r="BL31" s="17">
        <f>BK31</f>
        <v>7.905</v>
      </c>
      <c r="BM31" s="9">
        <v>2967</v>
      </c>
      <c r="BN31" s="39">
        <f>BM31*C31</f>
        <v>14.835</v>
      </c>
      <c r="BO31" s="17">
        <f>BN31</f>
        <v>14.835</v>
      </c>
      <c r="BP31" s="9">
        <v>1123</v>
      </c>
      <c r="BQ31" s="39">
        <f>BP31*C31</f>
        <v>5.615</v>
      </c>
      <c r="BR31" s="17">
        <f>BQ31</f>
        <v>5.615</v>
      </c>
      <c r="BS31" s="9">
        <v>3091</v>
      </c>
      <c r="BT31" s="39">
        <f>BS31*C31</f>
        <v>15.455</v>
      </c>
      <c r="BU31" s="17">
        <f>BT31</f>
        <v>15.455</v>
      </c>
      <c r="BV31" s="9">
        <v>2198</v>
      </c>
      <c r="BW31" s="39">
        <f>BV31*C31</f>
        <v>10.99</v>
      </c>
      <c r="BX31" s="17">
        <f>BW31</f>
        <v>10.99</v>
      </c>
      <c r="BY31" s="9">
        <v>1693</v>
      </c>
      <c r="BZ31" s="39">
        <f>BY31*C31</f>
        <v>8.465</v>
      </c>
      <c r="CA31" s="17">
        <f>BZ31</f>
        <v>8.465</v>
      </c>
      <c r="CB31" s="9">
        <v>2988</v>
      </c>
      <c r="CC31" s="39">
        <f>C31*CB31</f>
        <v>14.94</v>
      </c>
      <c r="CD31" s="17">
        <f>CC31</f>
        <v>14.94</v>
      </c>
      <c r="CE31" s="9">
        <v>337</v>
      </c>
      <c r="CF31" s="39">
        <f>CE31*C31</f>
        <v>1.685</v>
      </c>
      <c r="CG31" s="17">
        <f>CF31</f>
        <v>1.685</v>
      </c>
      <c r="CH31" s="9">
        <v>2240</v>
      </c>
      <c r="CI31" s="39">
        <f>CH31*C31</f>
        <v>11.200000000000001</v>
      </c>
      <c r="CJ31" s="17">
        <f>CI31</f>
        <v>11.200000000000001</v>
      </c>
      <c r="CK31" s="9">
        <v>2108</v>
      </c>
      <c r="CL31" s="39">
        <f>CK31*C31</f>
        <v>10.540000000000001</v>
      </c>
      <c r="CM31" s="17">
        <f>CL31</f>
        <v>10.540000000000001</v>
      </c>
      <c r="CN31" s="9">
        <v>1276</v>
      </c>
      <c r="CO31" s="39">
        <f>CN31*C31</f>
        <v>6.38</v>
      </c>
      <c r="CP31" s="17">
        <f>CO31</f>
        <v>6.38</v>
      </c>
      <c r="CQ31" s="9">
        <v>2645</v>
      </c>
      <c r="CR31" s="39">
        <f>CQ31*C31</f>
        <v>13.225</v>
      </c>
      <c r="CS31" s="17">
        <f>CR31</f>
        <v>13.225</v>
      </c>
      <c r="CT31" s="9">
        <v>2601</v>
      </c>
      <c r="CU31" s="39">
        <f>CT31*C31</f>
        <v>13.005</v>
      </c>
      <c r="CV31" s="17">
        <f>CU31</f>
        <v>13.005</v>
      </c>
      <c r="CW31" s="9">
        <v>509</v>
      </c>
      <c r="CX31" s="39">
        <f>CW31*C31</f>
        <v>2.545</v>
      </c>
      <c r="CY31" s="17">
        <f>CX31</f>
        <v>2.545</v>
      </c>
      <c r="CZ31" s="9">
        <v>419</v>
      </c>
      <c r="DA31" s="39">
        <f>CZ31*C31</f>
        <v>2.095</v>
      </c>
      <c r="DB31" s="17">
        <f>DA31</f>
        <v>2.095</v>
      </c>
      <c r="DC31" s="9">
        <v>2097</v>
      </c>
      <c r="DD31" s="39">
        <f>DC31*C31</f>
        <v>10.485</v>
      </c>
      <c r="DE31" s="17">
        <f>DD31</f>
        <v>10.485</v>
      </c>
      <c r="DF31" s="9">
        <v>2196</v>
      </c>
      <c r="DG31" s="39">
        <f>DF31*C31</f>
        <v>10.98</v>
      </c>
      <c r="DH31" s="17">
        <f>DG31</f>
        <v>10.98</v>
      </c>
      <c r="DI31" s="9">
        <v>1734</v>
      </c>
      <c r="DJ31" s="39">
        <f>DI31*C31</f>
        <v>8.67</v>
      </c>
      <c r="DK31" s="17">
        <f>DJ31</f>
        <v>8.67</v>
      </c>
      <c r="DL31" s="9">
        <v>2099</v>
      </c>
      <c r="DM31" s="39">
        <f>DL31*C31</f>
        <v>10.495000000000001</v>
      </c>
      <c r="DN31" s="17">
        <f>DM31</f>
        <v>10.495000000000001</v>
      </c>
      <c r="DO31" s="9">
        <v>2556</v>
      </c>
      <c r="DP31" s="39">
        <f>DO31*C31</f>
        <v>12.780000000000001</v>
      </c>
      <c r="DQ31" s="17">
        <f>DP31</f>
        <v>12.780000000000001</v>
      </c>
      <c r="DR31" s="37">
        <f aca="true" t="shared" si="50" ref="DR31:DT35">E31+H31+K31+N31+Q31+T31+W31+Z31+AC31+AF31+AI31+AL31+AO31+AR31+AU31+BA31+BD31+AX31+BG31+BJ31+BM31+BP31+BS31+BV31+BY31+CB31+CE31+CH31+CK31+CN31+CQ31+CT31+CW31+CZ31+DC31+DF31+DI31+DL31+DO31</f>
        <v>71762</v>
      </c>
      <c r="DS31" s="34">
        <f t="shared" si="50"/>
        <v>358.8100000000002</v>
      </c>
      <c r="DT31" s="34">
        <f t="shared" si="50"/>
        <v>358.8100000000002</v>
      </c>
    </row>
    <row r="32" spans="1:124" ht="24.75" customHeight="1">
      <c r="A32" s="6" t="s">
        <v>16</v>
      </c>
      <c r="B32" s="5" t="s">
        <v>8</v>
      </c>
      <c r="C32" s="45">
        <v>0.01</v>
      </c>
      <c r="D32" s="6" t="s">
        <v>12</v>
      </c>
      <c r="E32" s="5">
        <v>9</v>
      </c>
      <c r="F32" s="20">
        <f>E32*C32</f>
        <v>0.09</v>
      </c>
      <c r="G32" s="17">
        <f>F32</f>
        <v>0.09</v>
      </c>
      <c r="H32" s="43">
        <v>5</v>
      </c>
      <c r="I32" s="30">
        <f>H32*C32</f>
        <v>0.05</v>
      </c>
      <c r="J32" s="48">
        <f>I32</f>
        <v>0.05</v>
      </c>
      <c r="K32" s="5">
        <v>11</v>
      </c>
      <c r="L32" s="20">
        <f>K32*C32</f>
        <v>0.11</v>
      </c>
      <c r="M32" s="17">
        <f>L32</f>
        <v>0.11</v>
      </c>
      <c r="N32" s="5">
        <v>11</v>
      </c>
      <c r="O32" s="20">
        <f>N32*C32</f>
        <v>0.11</v>
      </c>
      <c r="P32" s="17">
        <f>O32</f>
        <v>0.11</v>
      </c>
      <c r="Q32" s="5">
        <v>18</v>
      </c>
      <c r="R32" s="20">
        <f>Q32*C32</f>
        <v>0.18</v>
      </c>
      <c r="S32" s="17">
        <f>R32</f>
        <v>0.18</v>
      </c>
      <c r="T32" s="5">
        <v>17</v>
      </c>
      <c r="U32" s="20">
        <f>T32*C32</f>
        <v>0.17</v>
      </c>
      <c r="V32" s="17">
        <f>U32</f>
        <v>0.17</v>
      </c>
      <c r="W32" s="5">
        <v>14</v>
      </c>
      <c r="X32" s="20">
        <f>W32*C32</f>
        <v>0.14</v>
      </c>
      <c r="Y32" s="17">
        <f>X32</f>
        <v>0.14</v>
      </c>
      <c r="Z32" s="5">
        <v>11</v>
      </c>
      <c r="AA32" s="20">
        <f>Z32*C32</f>
        <v>0.11</v>
      </c>
      <c r="AB32" s="17">
        <f>AA32</f>
        <v>0.11</v>
      </c>
      <c r="AC32" s="5">
        <v>19</v>
      </c>
      <c r="AD32" s="20">
        <f>AC32*C32</f>
        <v>0.19</v>
      </c>
      <c r="AE32" s="17">
        <f>AD32</f>
        <v>0.19</v>
      </c>
      <c r="AF32" s="5">
        <v>27</v>
      </c>
      <c r="AG32" s="20">
        <f>AF32*C32</f>
        <v>0.27</v>
      </c>
      <c r="AH32" s="17">
        <f>AG32</f>
        <v>0.27</v>
      </c>
      <c r="AI32" s="5">
        <v>24</v>
      </c>
      <c r="AJ32" s="20">
        <f>AI32*C32</f>
        <v>0.24</v>
      </c>
      <c r="AK32" s="17">
        <f>AJ32</f>
        <v>0.24</v>
      </c>
      <c r="AL32" s="5">
        <v>14</v>
      </c>
      <c r="AM32" s="20">
        <f>AL32*C32</f>
        <v>0.14</v>
      </c>
      <c r="AN32" s="17">
        <f>AM32</f>
        <v>0.14</v>
      </c>
      <c r="AO32" s="5">
        <v>10</v>
      </c>
      <c r="AP32" s="20">
        <f>AO32*C32</f>
        <v>0.1</v>
      </c>
      <c r="AQ32" s="17">
        <f>AP32</f>
        <v>0.1</v>
      </c>
      <c r="AR32" s="5">
        <v>7</v>
      </c>
      <c r="AS32" s="20">
        <f>AR32*C32</f>
        <v>0.07</v>
      </c>
      <c r="AT32" s="17">
        <f>AS32</f>
        <v>0.07</v>
      </c>
      <c r="AU32" s="5">
        <v>11</v>
      </c>
      <c r="AV32" s="20">
        <f>AU32*C32</f>
        <v>0.11</v>
      </c>
      <c r="AW32" s="17">
        <f>AV32</f>
        <v>0.11</v>
      </c>
      <c r="AX32" s="5">
        <v>16</v>
      </c>
      <c r="AY32" s="20">
        <f>AX32*C32</f>
        <v>0.16</v>
      </c>
      <c r="AZ32" s="17">
        <f>AY32</f>
        <v>0.16</v>
      </c>
      <c r="BA32" s="5">
        <v>7</v>
      </c>
      <c r="BB32" s="20">
        <f>BA32*C32</f>
        <v>0.07</v>
      </c>
      <c r="BC32" s="17">
        <f>BB32</f>
        <v>0.07</v>
      </c>
      <c r="BD32" s="5">
        <v>7</v>
      </c>
      <c r="BE32" s="20">
        <f>BD32*C32</f>
        <v>0.07</v>
      </c>
      <c r="BF32" s="17">
        <f>BE32</f>
        <v>0.07</v>
      </c>
      <c r="BG32" s="5">
        <v>7</v>
      </c>
      <c r="BH32" s="40">
        <f>BG32*C32</f>
        <v>0.07</v>
      </c>
      <c r="BI32" s="17">
        <f>BH32</f>
        <v>0.07</v>
      </c>
      <c r="BJ32" s="5">
        <v>13</v>
      </c>
      <c r="BK32" s="20">
        <f>BJ32*C32</f>
        <v>0.13</v>
      </c>
      <c r="BL32" s="17">
        <f>BK32</f>
        <v>0.13</v>
      </c>
      <c r="BM32" s="5">
        <v>21</v>
      </c>
      <c r="BN32" s="20">
        <f>BM32*C32</f>
        <v>0.21</v>
      </c>
      <c r="BO32" s="17">
        <f>BN32</f>
        <v>0.21</v>
      </c>
      <c r="BP32" s="5">
        <v>9</v>
      </c>
      <c r="BQ32" s="20">
        <f>BP32*C32</f>
        <v>0.09</v>
      </c>
      <c r="BR32" s="17">
        <f>BQ32</f>
        <v>0.09</v>
      </c>
      <c r="BS32" s="5">
        <v>16</v>
      </c>
      <c r="BT32" s="20">
        <f>BS32*C32</f>
        <v>0.16</v>
      </c>
      <c r="BU32" s="17">
        <f>BT32</f>
        <v>0.16</v>
      </c>
      <c r="BV32" s="5">
        <v>20</v>
      </c>
      <c r="BW32" s="20">
        <f>BV32*C32</f>
        <v>0.2</v>
      </c>
      <c r="BX32" s="17">
        <f>BW32</f>
        <v>0.2</v>
      </c>
      <c r="BY32" s="5">
        <v>14</v>
      </c>
      <c r="BZ32" s="20">
        <f>BY32*C32</f>
        <v>0.14</v>
      </c>
      <c r="CA32" s="17">
        <f>BZ32</f>
        <v>0.14</v>
      </c>
      <c r="CB32" s="5">
        <v>23</v>
      </c>
      <c r="CC32" s="20">
        <f>CB32*C32</f>
        <v>0.23</v>
      </c>
      <c r="CD32" s="17">
        <f>CC32</f>
        <v>0.23</v>
      </c>
      <c r="CE32" s="5">
        <v>1</v>
      </c>
      <c r="CF32" s="20">
        <f>CE32*C32</f>
        <v>0.01</v>
      </c>
      <c r="CG32" s="17">
        <f>CF32</f>
        <v>0.01</v>
      </c>
      <c r="CH32" s="5">
        <v>14</v>
      </c>
      <c r="CI32" s="20">
        <f>CH32*C32</f>
        <v>0.14</v>
      </c>
      <c r="CJ32" s="17">
        <f>CI32</f>
        <v>0.14</v>
      </c>
      <c r="CK32" s="5">
        <v>19</v>
      </c>
      <c r="CL32" s="20">
        <f>CK32*C32</f>
        <v>0.19</v>
      </c>
      <c r="CM32" s="17">
        <f>CL32</f>
        <v>0.19</v>
      </c>
      <c r="CN32" s="5">
        <v>10</v>
      </c>
      <c r="CO32" s="20">
        <f>CN32*C32</f>
        <v>0.1</v>
      </c>
      <c r="CP32" s="17">
        <f>CO32</f>
        <v>0.1</v>
      </c>
      <c r="CQ32" s="5">
        <v>20</v>
      </c>
      <c r="CR32" s="20">
        <f>CQ32*C32</f>
        <v>0.2</v>
      </c>
      <c r="CS32" s="17">
        <f>CR32</f>
        <v>0.2</v>
      </c>
      <c r="CT32" s="5">
        <v>20</v>
      </c>
      <c r="CU32" s="20">
        <f>CT32*C32</f>
        <v>0.2</v>
      </c>
      <c r="CV32" s="17">
        <f>CU32</f>
        <v>0.2</v>
      </c>
      <c r="CW32" s="5">
        <v>6</v>
      </c>
      <c r="CX32" s="20">
        <f>CW32*C32</f>
        <v>0.06</v>
      </c>
      <c r="CY32" s="17">
        <f>CX32</f>
        <v>0.06</v>
      </c>
      <c r="CZ32" s="5">
        <v>5</v>
      </c>
      <c r="DA32" s="20">
        <f>CZ32*C32</f>
        <v>0.05</v>
      </c>
      <c r="DB32" s="17">
        <f>DA32</f>
        <v>0.05</v>
      </c>
      <c r="DC32" s="5">
        <v>17</v>
      </c>
      <c r="DD32" s="20">
        <f>C32*DC32</f>
        <v>0.17</v>
      </c>
      <c r="DE32" s="17">
        <f>DD32</f>
        <v>0.17</v>
      </c>
      <c r="DF32" s="5">
        <v>19</v>
      </c>
      <c r="DG32" s="20">
        <f>DF32*C32</f>
        <v>0.19</v>
      </c>
      <c r="DH32" s="17">
        <f>DG32</f>
        <v>0.19</v>
      </c>
      <c r="DI32" s="5">
        <v>11</v>
      </c>
      <c r="DJ32" s="20">
        <f>DI32*C32</f>
        <v>0.11</v>
      </c>
      <c r="DK32" s="17">
        <f>DJ32</f>
        <v>0.11</v>
      </c>
      <c r="DL32" s="5">
        <v>16</v>
      </c>
      <c r="DM32" s="20">
        <f>DL32*C32</f>
        <v>0.16</v>
      </c>
      <c r="DN32" s="17">
        <f>DM32</f>
        <v>0.16</v>
      </c>
      <c r="DO32" s="5">
        <v>18</v>
      </c>
      <c r="DP32" s="20">
        <f>DO32*C32</f>
        <v>0.18</v>
      </c>
      <c r="DQ32" s="17">
        <f>DP32</f>
        <v>0.18</v>
      </c>
      <c r="DR32" s="37">
        <f t="shared" si="50"/>
        <v>537</v>
      </c>
      <c r="DS32" s="34">
        <f t="shared" si="50"/>
        <v>5.37</v>
      </c>
      <c r="DT32" s="34">
        <f t="shared" si="50"/>
        <v>5.37</v>
      </c>
    </row>
    <row r="33" spans="1:124" ht="24.75" customHeight="1">
      <c r="A33" s="6" t="s">
        <v>39</v>
      </c>
      <c r="B33" s="5" t="s">
        <v>9</v>
      </c>
      <c r="C33" s="45">
        <v>0.001</v>
      </c>
      <c r="D33" s="6" t="s">
        <v>11</v>
      </c>
      <c r="E33" s="5">
        <v>160</v>
      </c>
      <c r="F33" s="20">
        <f>E33*C33</f>
        <v>0.16</v>
      </c>
      <c r="G33" s="17">
        <f>F33</f>
        <v>0.16</v>
      </c>
      <c r="H33" s="43">
        <v>160</v>
      </c>
      <c r="I33" s="30">
        <f>C33*H33</f>
        <v>0.16</v>
      </c>
      <c r="J33" s="48">
        <f>I33</f>
        <v>0.16</v>
      </c>
      <c r="K33" s="5">
        <v>160</v>
      </c>
      <c r="L33" s="20">
        <f>K33*C33</f>
        <v>0.16</v>
      </c>
      <c r="M33" s="17">
        <f>L33</f>
        <v>0.16</v>
      </c>
      <c r="N33" s="5">
        <v>160</v>
      </c>
      <c r="O33" s="20">
        <f>N33*C33</f>
        <v>0.16</v>
      </c>
      <c r="P33" s="17">
        <f>O33</f>
        <v>0.16</v>
      </c>
      <c r="Q33" s="5">
        <v>160</v>
      </c>
      <c r="R33" s="20">
        <f>Q33*C33</f>
        <v>0.16</v>
      </c>
      <c r="S33" s="17">
        <f>R33</f>
        <v>0.16</v>
      </c>
      <c r="T33" s="5">
        <v>160</v>
      </c>
      <c r="U33" s="20">
        <f>T33*C33</f>
        <v>0.16</v>
      </c>
      <c r="V33" s="17">
        <f>U33</f>
        <v>0.16</v>
      </c>
      <c r="W33" s="5">
        <v>160</v>
      </c>
      <c r="X33" s="20">
        <f>W33*C33</f>
        <v>0.16</v>
      </c>
      <c r="Y33" s="17">
        <f>X33</f>
        <v>0.16</v>
      </c>
      <c r="Z33" s="5">
        <v>44</v>
      </c>
      <c r="AA33" s="20">
        <f>Z33*C33</f>
        <v>0.044</v>
      </c>
      <c r="AB33" s="17">
        <f>AA33</f>
        <v>0.044</v>
      </c>
      <c r="AC33" s="5">
        <v>160</v>
      </c>
      <c r="AD33" s="20">
        <f>AC33*C33</f>
        <v>0.16</v>
      </c>
      <c r="AE33" s="17">
        <f>AD33</f>
        <v>0.16</v>
      </c>
      <c r="AF33" s="5">
        <v>160</v>
      </c>
      <c r="AG33" s="20">
        <f>AF33*C33</f>
        <v>0.16</v>
      </c>
      <c r="AH33" s="17">
        <f>AG33</f>
        <v>0.16</v>
      </c>
      <c r="AI33" s="5">
        <v>160</v>
      </c>
      <c r="AJ33" s="20">
        <f>AI33*C33</f>
        <v>0.16</v>
      </c>
      <c r="AK33" s="17">
        <f>AJ33</f>
        <v>0.16</v>
      </c>
      <c r="AL33" s="5">
        <v>160</v>
      </c>
      <c r="AM33" s="20">
        <f>AL33*C33</f>
        <v>0.16</v>
      </c>
      <c r="AN33" s="17">
        <f>AM33</f>
        <v>0.16</v>
      </c>
      <c r="AO33" s="5">
        <v>160</v>
      </c>
      <c r="AP33" s="20">
        <f>AO33*C33</f>
        <v>0.16</v>
      </c>
      <c r="AQ33" s="17">
        <f>AP33</f>
        <v>0.16</v>
      </c>
      <c r="AR33" s="5">
        <v>160</v>
      </c>
      <c r="AS33" s="20">
        <f>AR33*C33</f>
        <v>0.16</v>
      </c>
      <c r="AT33" s="17">
        <f>AS33</f>
        <v>0.16</v>
      </c>
      <c r="AU33" s="5">
        <v>160</v>
      </c>
      <c r="AV33" s="20">
        <f>AU33*C33</f>
        <v>0.16</v>
      </c>
      <c r="AW33" s="17">
        <f>AV33</f>
        <v>0.16</v>
      </c>
      <c r="AX33" s="5">
        <v>160</v>
      </c>
      <c r="AY33" s="20">
        <f>AX33*C33</f>
        <v>0.16</v>
      </c>
      <c r="AZ33" s="17">
        <f>AY33</f>
        <v>0.16</v>
      </c>
      <c r="BA33" s="5">
        <v>160</v>
      </c>
      <c r="BB33" s="20">
        <f>BA33*C33</f>
        <v>0.16</v>
      </c>
      <c r="BC33" s="17">
        <f>BB33</f>
        <v>0.16</v>
      </c>
      <c r="BD33" s="5">
        <v>160</v>
      </c>
      <c r="BE33" s="20">
        <f>BD33*C33</f>
        <v>0.16</v>
      </c>
      <c r="BF33" s="17">
        <f>BE33</f>
        <v>0.16</v>
      </c>
      <c r="BG33" s="5">
        <v>160</v>
      </c>
      <c r="BH33" s="40">
        <f>BG33*C33</f>
        <v>0.16</v>
      </c>
      <c r="BI33" s="17">
        <f>BH33</f>
        <v>0.16</v>
      </c>
      <c r="BJ33" s="5">
        <v>160</v>
      </c>
      <c r="BK33" s="20">
        <f>BJ33*C33</f>
        <v>0.16</v>
      </c>
      <c r="BL33" s="17">
        <f>BK33</f>
        <v>0.16</v>
      </c>
      <c r="BM33" s="5">
        <v>160</v>
      </c>
      <c r="BN33" s="20">
        <f>BM33*C33</f>
        <v>0.16</v>
      </c>
      <c r="BO33" s="17">
        <f>BN33</f>
        <v>0.16</v>
      </c>
      <c r="BP33" s="5">
        <v>160</v>
      </c>
      <c r="BQ33" s="20">
        <f>BP33*C33</f>
        <v>0.16</v>
      </c>
      <c r="BR33" s="17">
        <f>BQ33</f>
        <v>0.16</v>
      </c>
      <c r="BS33" s="5">
        <v>160</v>
      </c>
      <c r="BT33" s="20">
        <f>C33*BS33</f>
        <v>0.16</v>
      </c>
      <c r="BU33" s="17">
        <f>BT33</f>
        <v>0.16</v>
      </c>
      <c r="BV33" s="5">
        <v>120</v>
      </c>
      <c r="BW33" s="20">
        <f>BV33*C33</f>
        <v>0.12</v>
      </c>
      <c r="BX33" s="17">
        <f>BW33</f>
        <v>0.12</v>
      </c>
      <c r="BY33" s="5">
        <v>160</v>
      </c>
      <c r="BZ33" s="20">
        <f>BY33*C33</f>
        <v>0.16</v>
      </c>
      <c r="CA33" s="17">
        <f>BZ33</f>
        <v>0.16</v>
      </c>
      <c r="CB33" s="5">
        <v>160</v>
      </c>
      <c r="CC33" s="20">
        <f>CB33*C33</f>
        <v>0.16</v>
      </c>
      <c r="CD33" s="17">
        <f>CC33</f>
        <v>0.16</v>
      </c>
      <c r="CE33" s="5">
        <v>24</v>
      </c>
      <c r="CF33" s="20">
        <f>CE33*C33</f>
        <v>0.024</v>
      </c>
      <c r="CG33" s="17">
        <f>CF33</f>
        <v>0.024</v>
      </c>
      <c r="CH33" s="5">
        <v>160</v>
      </c>
      <c r="CI33" s="20">
        <f>CH33*C33</f>
        <v>0.16</v>
      </c>
      <c r="CJ33" s="17">
        <f>CI33</f>
        <v>0.16</v>
      </c>
      <c r="CK33" s="5">
        <v>160</v>
      </c>
      <c r="CL33" s="20">
        <f>CK33*C33</f>
        <v>0.16</v>
      </c>
      <c r="CM33" s="17">
        <f>CL33</f>
        <v>0.16</v>
      </c>
      <c r="CN33" s="5">
        <v>160</v>
      </c>
      <c r="CO33" s="20">
        <f>CN33*C33</f>
        <v>0.16</v>
      </c>
      <c r="CP33" s="17">
        <f>CO33</f>
        <v>0.16</v>
      </c>
      <c r="CQ33" s="5">
        <v>160</v>
      </c>
      <c r="CR33" s="20">
        <f>CQ33*C33</f>
        <v>0.16</v>
      </c>
      <c r="CS33" s="17">
        <f>CR33</f>
        <v>0.16</v>
      </c>
      <c r="CT33" s="5">
        <v>160</v>
      </c>
      <c r="CU33" s="20">
        <f>CT33*C33</f>
        <v>0.16</v>
      </c>
      <c r="CV33" s="17">
        <f>CU33</f>
        <v>0.16</v>
      </c>
      <c r="CW33" s="5">
        <v>160</v>
      </c>
      <c r="CX33" s="20">
        <f>CW33*C33</f>
        <v>0.16</v>
      </c>
      <c r="CY33" s="17">
        <f>CX33</f>
        <v>0.16</v>
      </c>
      <c r="CZ33" s="5">
        <v>160</v>
      </c>
      <c r="DA33" s="20">
        <f>CZ33*C33</f>
        <v>0.16</v>
      </c>
      <c r="DB33" s="17">
        <f>DA33</f>
        <v>0.16</v>
      </c>
      <c r="DC33" s="5">
        <v>160</v>
      </c>
      <c r="DD33" s="20">
        <f>DC33*C33</f>
        <v>0.16</v>
      </c>
      <c r="DE33" s="17">
        <f>DD33</f>
        <v>0.16</v>
      </c>
      <c r="DF33" s="5">
        <v>160</v>
      </c>
      <c r="DG33" s="20">
        <f>DF33*C33</f>
        <v>0.16</v>
      </c>
      <c r="DH33" s="17">
        <f>DG33</f>
        <v>0.16</v>
      </c>
      <c r="DI33" s="5">
        <v>80</v>
      </c>
      <c r="DJ33" s="20">
        <f>DI33*C33</f>
        <v>0.08</v>
      </c>
      <c r="DK33" s="17">
        <f>DJ33</f>
        <v>0.08</v>
      </c>
      <c r="DL33" s="5">
        <v>160</v>
      </c>
      <c r="DM33" s="20">
        <f>DL33*C33</f>
        <v>0.16</v>
      </c>
      <c r="DN33" s="17">
        <f>DM33</f>
        <v>0.16</v>
      </c>
      <c r="DO33" s="5">
        <v>160</v>
      </c>
      <c r="DP33" s="20">
        <f>DO33*C33</f>
        <v>0.16</v>
      </c>
      <c r="DQ33" s="17">
        <f>DP33</f>
        <v>0.16</v>
      </c>
      <c r="DR33" s="37">
        <f t="shared" si="50"/>
        <v>5868</v>
      </c>
      <c r="DS33" s="34">
        <f t="shared" si="50"/>
        <v>5.868000000000003</v>
      </c>
      <c r="DT33" s="34">
        <f t="shared" si="50"/>
        <v>5.868000000000003</v>
      </c>
    </row>
    <row r="34" spans="1:124" ht="24.75" customHeight="1">
      <c r="A34" s="6" t="s">
        <v>17</v>
      </c>
      <c r="B34" s="5" t="s">
        <v>10</v>
      </c>
      <c r="C34" s="45">
        <f>0.002*40*4</f>
        <v>0.32</v>
      </c>
      <c r="D34" s="6" t="s">
        <v>13</v>
      </c>
      <c r="E34" s="5">
        <v>3</v>
      </c>
      <c r="F34" s="20">
        <f>E34*C34</f>
        <v>0.96</v>
      </c>
      <c r="G34" s="17">
        <f>F34</f>
        <v>0.96</v>
      </c>
      <c r="H34" s="5">
        <v>3</v>
      </c>
      <c r="I34" s="30">
        <f>C34*H34</f>
        <v>0.96</v>
      </c>
      <c r="J34" s="48">
        <f>I34</f>
        <v>0.96</v>
      </c>
      <c r="K34" s="5">
        <v>3</v>
      </c>
      <c r="L34" s="20">
        <f>K34*C34</f>
        <v>0.96</v>
      </c>
      <c r="M34" s="17">
        <f>L34</f>
        <v>0.96</v>
      </c>
      <c r="N34" s="5">
        <v>3</v>
      </c>
      <c r="O34" s="20">
        <f>C34*N34</f>
        <v>0.96</v>
      </c>
      <c r="P34" s="17">
        <f>O34</f>
        <v>0.96</v>
      </c>
      <c r="Q34" s="5">
        <v>3</v>
      </c>
      <c r="R34" s="20">
        <f>Q34*C34</f>
        <v>0.96</v>
      </c>
      <c r="S34" s="17">
        <f>R34</f>
        <v>0.96</v>
      </c>
      <c r="T34" s="5">
        <v>3</v>
      </c>
      <c r="U34" s="20">
        <f>T34*C34</f>
        <v>0.96</v>
      </c>
      <c r="V34" s="17">
        <f>U34</f>
        <v>0.96</v>
      </c>
      <c r="W34" s="5">
        <v>3</v>
      </c>
      <c r="X34" s="20">
        <f>W34*C34</f>
        <v>0.96</v>
      </c>
      <c r="Y34" s="17">
        <f>X34</f>
        <v>0.96</v>
      </c>
      <c r="Z34" s="5">
        <v>1</v>
      </c>
      <c r="AA34" s="20">
        <f>Z34*C34</f>
        <v>0.32</v>
      </c>
      <c r="AB34" s="17">
        <f>AA34</f>
        <v>0.32</v>
      </c>
      <c r="AC34" s="5">
        <v>3</v>
      </c>
      <c r="AD34" s="20">
        <f>AC34*C34</f>
        <v>0.96</v>
      </c>
      <c r="AE34" s="17">
        <f>AD34</f>
        <v>0.96</v>
      </c>
      <c r="AF34" s="5">
        <v>3</v>
      </c>
      <c r="AG34" s="20">
        <f>AF34*C34</f>
        <v>0.96</v>
      </c>
      <c r="AH34" s="17">
        <f>AG34</f>
        <v>0.96</v>
      </c>
      <c r="AI34" s="5">
        <v>4</v>
      </c>
      <c r="AJ34" s="20">
        <f>AI34*C34</f>
        <v>1.28</v>
      </c>
      <c r="AK34" s="17">
        <f>AJ34</f>
        <v>1.28</v>
      </c>
      <c r="AL34" s="5">
        <v>3</v>
      </c>
      <c r="AM34" s="20">
        <f>AL34*C34</f>
        <v>0.96</v>
      </c>
      <c r="AN34" s="17">
        <f>AM34</f>
        <v>0.96</v>
      </c>
      <c r="AO34" s="5">
        <v>3</v>
      </c>
      <c r="AP34" s="20">
        <f>AO34*C34</f>
        <v>0.96</v>
      </c>
      <c r="AQ34" s="17">
        <f>AP34</f>
        <v>0.96</v>
      </c>
      <c r="AR34" s="5">
        <v>2</v>
      </c>
      <c r="AS34" s="20">
        <f>AR34*C34</f>
        <v>0.64</v>
      </c>
      <c r="AT34" s="17">
        <f>AS34</f>
        <v>0.64</v>
      </c>
      <c r="AU34" s="5">
        <v>4</v>
      </c>
      <c r="AV34" s="20">
        <f>AU34*C34</f>
        <v>1.28</v>
      </c>
      <c r="AW34" s="17">
        <f>AV34</f>
        <v>1.28</v>
      </c>
      <c r="AX34" s="5">
        <v>3</v>
      </c>
      <c r="AY34" s="20">
        <f>AX34*C34</f>
        <v>0.96</v>
      </c>
      <c r="AZ34" s="17">
        <f>AY34</f>
        <v>0.96</v>
      </c>
      <c r="BA34" s="5">
        <v>3</v>
      </c>
      <c r="BB34" s="20">
        <f>BA34*C34</f>
        <v>0.96</v>
      </c>
      <c r="BC34" s="17">
        <f>BB34</f>
        <v>0.96</v>
      </c>
      <c r="BD34" s="5">
        <v>3</v>
      </c>
      <c r="BE34" s="20">
        <f>BD34*C34</f>
        <v>0.96</v>
      </c>
      <c r="BF34" s="17">
        <f>BE34</f>
        <v>0.96</v>
      </c>
      <c r="BG34" s="5">
        <v>1</v>
      </c>
      <c r="BH34" s="20">
        <f>BG34*C34</f>
        <v>0.32</v>
      </c>
      <c r="BI34" s="17">
        <f>BH34</f>
        <v>0.32</v>
      </c>
      <c r="BJ34" s="5">
        <v>3</v>
      </c>
      <c r="BK34" s="20">
        <f>BJ34*C34</f>
        <v>0.96</v>
      </c>
      <c r="BL34" s="17">
        <f>BK34</f>
        <v>0.96</v>
      </c>
      <c r="BM34" s="5">
        <v>4</v>
      </c>
      <c r="BN34" s="20">
        <f>BM34*C34</f>
        <v>1.28</v>
      </c>
      <c r="BO34" s="17">
        <f>BN34</f>
        <v>1.28</v>
      </c>
      <c r="BP34" s="5">
        <v>3</v>
      </c>
      <c r="BQ34" s="20">
        <f>BP34*C34</f>
        <v>0.96</v>
      </c>
      <c r="BR34" s="17">
        <f>BQ34</f>
        <v>0.96</v>
      </c>
      <c r="BS34" s="5">
        <v>3</v>
      </c>
      <c r="BT34" s="20">
        <f>C34*BS34</f>
        <v>0.96</v>
      </c>
      <c r="BU34" s="17">
        <f>BT34</f>
        <v>0.96</v>
      </c>
      <c r="BV34" s="5">
        <v>3</v>
      </c>
      <c r="BW34" s="20">
        <f>BV34*C34</f>
        <v>0.96</v>
      </c>
      <c r="BX34" s="17">
        <f>BW34</f>
        <v>0.96</v>
      </c>
      <c r="BY34" s="5">
        <v>3</v>
      </c>
      <c r="BZ34" s="20">
        <f>BY34*C34</f>
        <v>0.96</v>
      </c>
      <c r="CA34" s="17">
        <f>BZ34</f>
        <v>0.96</v>
      </c>
      <c r="CB34" s="5">
        <v>3</v>
      </c>
      <c r="CC34" s="20">
        <f>CB34*C34</f>
        <v>0.96</v>
      </c>
      <c r="CD34" s="17">
        <f>CC34</f>
        <v>0.96</v>
      </c>
      <c r="CE34" s="5">
        <v>1</v>
      </c>
      <c r="CF34" s="20">
        <f>CE34*C34</f>
        <v>0.32</v>
      </c>
      <c r="CG34" s="17">
        <f>CF34</f>
        <v>0.32</v>
      </c>
      <c r="CH34" s="5">
        <v>3</v>
      </c>
      <c r="CI34" s="20">
        <f>CH34*C34</f>
        <v>0.96</v>
      </c>
      <c r="CJ34" s="17">
        <f>CI34</f>
        <v>0.96</v>
      </c>
      <c r="CK34" s="5">
        <v>4</v>
      </c>
      <c r="CL34" s="20">
        <f>CK34*C34</f>
        <v>1.28</v>
      </c>
      <c r="CM34" s="17">
        <f>CL34</f>
        <v>1.28</v>
      </c>
      <c r="CN34" s="5">
        <v>3</v>
      </c>
      <c r="CO34" s="20">
        <f>CN34*C34</f>
        <v>0.96</v>
      </c>
      <c r="CP34" s="17">
        <f>CO34</f>
        <v>0.96</v>
      </c>
      <c r="CQ34" s="5">
        <v>3</v>
      </c>
      <c r="CR34" s="20">
        <f>CQ34*C34</f>
        <v>0.96</v>
      </c>
      <c r="CS34" s="17">
        <f>CR34</f>
        <v>0.96</v>
      </c>
      <c r="CT34" s="5">
        <v>3</v>
      </c>
      <c r="CU34" s="20">
        <f>CT34*C34</f>
        <v>0.96</v>
      </c>
      <c r="CV34" s="17">
        <f>CU34</f>
        <v>0.96</v>
      </c>
      <c r="CW34" s="5">
        <v>1</v>
      </c>
      <c r="CX34" s="20">
        <f>CW34*C34</f>
        <v>0.32</v>
      </c>
      <c r="CY34" s="17">
        <f>CX34</f>
        <v>0.32</v>
      </c>
      <c r="CZ34" s="5">
        <v>3</v>
      </c>
      <c r="DA34" s="20">
        <f>CZ34*C34</f>
        <v>0.96</v>
      </c>
      <c r="DB34" s="17">
        <f>DA34</f>
        <v>0.96</v>
      </c>
      <c r="DC34" s="5">
        <v>3</v>
      </c>
      <c r="DD34" s="20">
        <f>DC34*C34</f>
        <v>0.96</v>
      </c>
      <c r="DE34" s="17">
        <f>DD34</f>
        <v>0.96</v>
      </c>
      <c r="DF34" s="5">
        <v>4</v>
      </c>
      <c r="DG34" s="20">
        <f>DF34*C34</f>
        <v>1.28</v>
      </c>
      <c r="DH34" s="17">
        <f>DG34</f>
        <v>1.28</v>
      </c>
      <c r="DI34" s="5">
        <v>3</v>
      </c>
      <c r="DJ34" s="20">
        <f>DI34*C34</f>
        <v>0.96</v>
      </c>
      <c r="DK34" s="17">
        <f>DJ34</f>
        <v>0.96</v>
      </c>
      <c r="DL34" s="5">
        <v>3</v>
      </c>
      <c r="DM34" s="20">
        <f>DL34*C34</f>
        <v>0.96</v>
      </c>
      <c r="DN34" s="17">
        <f>DM34</f>
        <v>0.96</v>
      </c>
      <c r="DO34" s="5">
        <v>3</v>
      </c>
      <c r="DP34" s="20">
        <f>DO34*C34</f>
        <v>0.96</v>
      </c>
      <c r="DQ34" s="17">
        <f>DP34</f>
        <v>0.96</v>
      </c>
      <c r="DR34" s="37">
        <f t="shared" si="50"/>
        <v>113</v>
      </c>
      <c r="DS34" s="34">
        <f t="shared" si="50"/>
        <v>36.16000000000002</v>
      </c>
      <c r="DT34" s="34">
        <f t="shared" si="50"/>
        <v>36.16000000000002</v>
      </c>
    </row>
    <row r="35" spans="1:124" s="13" customFormat="1" ht="12.75">
      <c r="A35" s="111" t="s">
        <v>111</v>
      </c>
      <c r="B35" s="112"/>
      <c r="C35" s="112"/>
      <c r="D35" s="113"/>
      <c r="E35" s="21"/>
      <c r="F35" s="21">
        <f>SUM(F31:F34)</f>
        <v>11.524999999999999</v>
      </c>
      <c r="G35" s="25">
        <f>SUM(G31:G34)</f>
        <v>11.524999999999999</v>
      </c>
      <c r="H35" s="25"/>
      <c r="I35" s="29">
        <f>SUM(I31:I34)</f>
        <v>3.955</v>
      </c>
      <c r="J35" s="29">
        <f>SUM(J31:J34)</f>
        <v>3.955</v>
      </c>
      <c r="K35" s="21"/>
      <c r="L35" s="21">
        <f>SUM(L31:L34)</f>
        <v>12.25</v>
      </c>
      <c r="M35" s="25">
        <f>SUM(M31:M34)</f>
        <v>12.25</v>
      </c>
      <c r="N35" s="21"/>
      <c r="O35" s="21">
        <f>SUM(O31:O34)</f>
        <v>11.59</v>
      </c>
      <c r="P35" s="25">
        <f>SUM(P31:P34)</f>
        <v>11.59</v>
      </c>
      <c r="Q35" s="21"/>
      <c r="R35" s="21">
        <f>SUM(R31:R34)</f>
        <v>8.985</v>
      </c>
      <c r="S35" s="25">
        <f>SUM(S31:S34)</f>
        <v>8.985</v>
      </c>
      <c r="T35" s="21"/>
      <c r="U35" s="21">
        <f>SUM(U31:U34)</f>
        <v>10.735</v>
      </c>
      <c r="V35" s="25">
        <f>SUM(V31:V34)</f>
        <v>10.735</v>
      </c>
      <c r="W35" s="21"/>
      <c r="X35" s="21">
        <f>SUM(X31:X34)</f>
        <v>11.530000000000001</v>
      </c>
      <c r="Y35" s="25">
        <f>SUM(Y31:Y34)</f>
        <v>11.530000000000001</v>
      </c>
      <c r="Z35" s="21"/>
      <c r="AA35" s="21">
        <f>SUM(AA31:AA34)</f>
        <v>6.354</v>
      </c>
      <c r="AB35" s="25">
        <f>SUM(AB31:AB34)</f>
        <v>6.354</v>
      </c>
      <c r="AC35" s="21"/>
      <c r="AD35" s="21">
        <f>SUM(AD31:AD34)</f>
        <v>13.415</v>
      </c>
      <c r="AE35" s="25">
        <f>SUM(AE31:AE34)</f>
        <v>13.415</v>
      </c>
      <c r="AF35" s="21"/>
      <c r="AG35" s="21">
        <f>SUM(AG31:AG34)</f>
        <v>18.310000000000002</v>
      </c>
      <c r="AH35" s="25">
        <f>SUM(AH31:AH34)</f>
        <v>18.310000000000002</v>
      </c>
      <c r="AI35" s="21"/>
      <c r="AJ35" s="21">
        <f>SUM(AJ31:AJ34)</f>
        <v>17.455000000000002</v>
      </c>
      <c r="AK35" s="25">
        <f>SUM(AK31:AK34)</f>
        <v>17.455000000000002</v>
      </c>
      <c r="AL35" s="21"/>
      <c r="AM35" s="21">
        <f>SUM(AM31:AM34)</f>
        <v>10.310000000000002</v>
      </c>
      <c r="AN35" s="25">
        <f>SUM(AN31:AN34)</f>
        <v>10.310000000000002</v>
      </c>
      <c r="AO35" s="21"/>
      <c r="AP35" s="21">
        <f>SUM(AP31:AP34)</f>
        <v>9.754999999999999</v>
      </c>
      <c r="AQ35" s="25">
        <f>SUM(AQ31:AQ34)</f>
        <v>9.754999999999999</v>
      </c>
      <c r="AR35" s="21"/>
      <c r="AS35" s="21">
        <f>SUM(AS31:AS34)</f>
        <v>5.37</v>
      </c>
      <c r="AT35" s="25">
        <f>SUM(AT31:AT34)</f>
        <v>5.37</v>
      </c>
      <c r="AU35" s="21"/>
      <c r="AV35" s="21">
        <f>SUM(AV31:AV34)</f>
        <v>7.575000000000001</v>
      </c>
      <c r="AW35" s="25">
        <f>SUM(AW31:AW34)</f>
        <v>7.575000000000001</v>
      </c>
      <c r="AX35" s="21"/>
      <c r="AY35" s="21">
        <f>SUM(AY31:AY34)</f>
        <v>10.870000000000001</v>
      </c>
      <c r="AZ35" s="25">
        <f>SUM(AZ31:AZ34)</f>
        <v>10.870000000000001</v>
      </c>
      <c r="BA35" s="21"/>
      <c r="BB35" s="21">
        <f>SUM(BB31:BB34)</f>
        <v>6.48</v>
      </c>
      <c r="BC35" s="25">
        <f>SUM(BC31:BC34)</f>
        <v>6.48</v>
      </c>
      <c r="BD35" s="21"/>
      <c r="BE35" s="21">
        <f>SUM(BE31:BE34)</f>
        <v>8.275</v>
      </c>
      <c r="BF35" s="25">
        <f>SUM(BF31:BF34)</f>
        <v>8.275</v>
      </c>
      <c r="BG35" s="21"/>
      <c r="BH35" s="21">
        <f>SUM(BH31:BH34)</f>
        <v>4.4350000000000005</v>
      </c>
      <c r="BI35" s="25">
        <f>SUM(BI31:BI34)</f>
        <v>4.4350000000000005</v>
      </c>
      <c r="BJ35" s="21"/>
      <c r="BK35" s="21">
        <f>SUM(BK31:BK34)</f>
        <v>9.155000000000001</v>
      </c>
      <c r="BL35" s="25">
        <f>SUM(BL31:BL34)</f>
        <v>9.155000000000001</v>
      </c>
      <c r="BM35" s="21"/>
      <c r="BN35" s="21">
        <f>SUM(BN31:BN34)</f>
        <v>16.485000000000003</v>
      </c>
      <c r="BO35" s="25">
        <f>SUM(BO31:BO34)</f>
        <v>16.485000000000003</v>
      </c>
      <c r="BP35" s="21" t="s">
        <v>86</v>
      </c>
      <c r="BQ35" s="21">
        <f>SUM(BQ31:BQ34)</f>
        <v>6.825</v>
      </c>
      <c r="BR35" s="25">
        <f>SUM(BR31:BR34)</f>
        <v>6.825</v>
      </c>
      <c r="BS35" s="21"/>
      <c r="BT35" s="21">
        <f>SUM(BT31:BT34)</f>
        <v>16.735</v>
      </c>
      <c r="BU35" s="25">
        <f>SUM(BU31:BU34)</f>
        <v>16.735</v>
      </c>
      <c r="BV35" s="21"/>
      <c r="BW35" s="21">
        <f>SUM(BW31:BW34)</f>
        <v>12.27</v>
      </c>
      <c r="BX35" s="25">
        <f>SUM(BX31:BX34)</f>
        <v>12.27</v>
      </c>
      <c r="BY35" s="21"/>
      <c r="BZ35" s="21">
        <f>SUM(BZ31:BZ34)</f>
        <v>9.725000000000001</v>
      </c>
      <c r="CA35" s="25">
        <f>SUM(CA31:CA34)</f>
        <v>9.725000000000001</v>
      </c>
      <c r="CB35" s="21"/>
      <c r="CC35" s="21">
        <f>SUM(CC31:CC34)</f>
        <v>16.29</v>
      </c>
      <c r="CD35" s="25">
        <f>SUM(CD31:CD34)</f>
        <v>16.29</v>
      </c>
      <c r="CE35" s="21"/>
      <c r="CF35" s="21">
        <f>SUM(CF31:CF34)</f>
        <v>2.039</v>
      </c>
      <c r="CG35" s="25">
        <f>SUM(CG31:CG34)</f>
        <v>2.039</v>
      </c>
      <c r="CH35" s="21"/>
      <c r="CI35" s="21">
        <f>SUM(CI31:CI34)</f>
        <v>12.46</v>
      </c>
      <c r="CJ35" s="25">
        <f>SUM(CJ31:CJ34)</f>
        <v>12.46</v>
      </c>
      <c r="CK35" s="21"/>
      <c r="CL35" s="21">
        <f>SUM(CL31:CL34)</f>
        <v>12.17</v>
      </c>
      <c r="CM35" s="25">
        <f>SUM(CM31:CM34)</f>
        <v>12.17</v>
      </c>
      <c r="CN35" s="21"/>
      <c r="CO35" s="21">
        <f>SUM(CO31:CO34)</f>
        <v>7.6</v>
      </c>
      <c r="CP35" s="25">
        <f>SUM(CP31:CP34)</f>
        <v>7.6</v>
      </c>
      <c r="CQ35" s="21"/>
      <c r="CR35" s="21">
        <f>SUM(CR31:CR34)</f>
        <v>14.544999999999998</v>
      </c>
      <c r="CS35" s="25">
        <f>SUM(CS31:CS34)</f>
        <v>14.544999999999998</v>
      </c>
      <c r="CT35" s="21"/>
      <c r="CU35" s="21">
        <f>SUM(CU31:CU34)</f>
        <v>14.325</v>
      </c>
      <c r="CV35" s="25">
        <f>SUM(CV31:CV34)</f>
        <v>14.325</v>
      </c>
      <c r="CW35" s="21"/>
      <c r="CX35" s="21">
        <f>SUM(CX31:CX34)</f>
        <v>3.085</v>
      </c>
      <c r="CY35" s="25">
        <f>SUM(CY31:CY34)</f>
        <v>3.085</v>
      </c>
      <c r="CZ35" s="21"/>
      <c r="DA35" s="21">
        <f>SUM(DA31:DA34)</f>
        <v>3.265</v>
      </c>
      <c r="DB35" s="25">
        <f>SUM(DB31:DB34)</f>
        <v>3.265</v>
      </c>
      <c r="DC35" s="21"/>
      <c r="DD35" s="21">
        <f>SUM(DD31:DD34)</f>
        <v>11.774999999999999</v>
      </c>
      <c r="DE35" s="25">
        <f>SUM(DE31:DE34)</f>
        <v>11.774999999999999</v>
      </c>
      <c r="DF35" s="21"/>
      <c r="DG35" s="21">
        <f>SUM(DG31:DG34)</f>
        <v>12.61</v>
      </c>
      <c r="DH35" s="25">
        <f>SUM(DH31:DH34)</f>
        <v>12.61</v>
      </c>
      <c r="DI35" s="21"/>
      <c r="DJ35" s="21">
        <f>SUM(DJ31:DJ34)</f>
        <v>9.82</v>
      </c>
      <c r="DK35" s="25">
        <f>SUM(DK31:DK34)</f>
        <v>9.82</v>
      </c>
      <c r="DL35" s="21"/>
      <c r="DM35" s="21">
        <f>SUM(DM31:DM34)</f>
        <v>11.775000000000002</v>
      </c>
      <c r="DN35" s="25">
        <f>SUM(DN31:DN34)</f>
        <v>11.775000000000002</v>
      </c>
      <c r="DO35" s="21"/>
      <c r="DP35" s="21">
        <f>SUM(DP31:DP34)</f>
        <v>14.080000000000002</v>
      </c>
      <c r="DQ35" s="25">
        <f>SUM(DQ31:DQ34)</f>
        <v>14.080000000000002</v>
      </c>
      <c r="DR35" s="37"/>
      <c r="DS35" s="34">
        <f t="shared" si="50"/>
        <v>406.2079999999999</v>
      </c>
      <c r="DT35" s="34">
        <f>G35+J35+M35+P35+S35+V35+Y35+AB35+AE35+AH35+AK35+AN35+AQ35+AT35+AW35+BC35+BF35+AZ35+BI35+BL35+BO35+BR35+BU35+BX35+CA35+CD35+CG35+CJ35+CM35+CP35+CS35+CV35+CY35+DB35+DE35+DH35+DK35+DN35+DQ35</f>
        <v>406.2079999999999</v>
      </c>
    </row>
    <row r="36" spans="1:124" s="13" customFormat="1" ht="12.75">
      <c r="A36" s="23" t="s">
        <v>112</v>
      </c>
      <c r="B36" s="14" t="s">
        <v>38</v>
      </c>
      <c r="C36" s="10"/>
      <c r="D36" s="10"/>
      <c r="E36" s="10"/>
      <c r="F36" s="10"/>
      <c r="G36" s="26"/>
      <c r="H36" s="26"/>
      <c r="I36" s="30"/>
      <c r="J36" s="26"/>
      <c r="K36" s="10"/>
      <c r="L36" s="10"/>
      <c r="M36" s="26"/>
      <c r="N36" s="10"/>
      <c r="O36" s="10"/>
      <c r="P36" s="26"/>
      <c r="Q36" s="10"/>
      <c r="R36" s="10"/>
      <c r="S36" s="26"/>
      <c r="T36" s="10"/>
      <c r="U36" s="10"/>
      <c r="V36" s="26"/>
      <c r="W36" s="10"/>
      <c r="X36" s="10"/>
      <c r="Y36" s="26"/>
      <c r="Z36" s="10"/>
      <c r="AA36" s="10"/>
      <c r="AB36" s="26"/>
      <c r="AC36" s="10"/>
      <c r="AD36" s="10"/>
      <c r="AE36" s="26"/>
      <c r="AF36" s="10"/>
      <c r="AG36" s="10"/>
      <c r="AH36" s="26"/>
      <c r="AI36" s="10"/>
      <c r="AJ36" s="10"/>
      <c r="AK36" s="26"/>
      <c r="AL36" s="10"/>
      <c r="AM36" s="10"/>
      <c r="AN36" s="26"/>
      <c r="AO36" s="10"/>
      <c r="AP36" s="10"/>
      <c r="AQ36" s="26"/>
      <c r="AR36" s="10"/>
      <c r="AS36" s="10"/>
      <c r="AT36" s="26"/>
      <c r="AU36" s="10"/>
      <c r="AV36" s="10"/>
      <c r="AW36" s="26"/>
      <c r="AX36" s="10"/>
      <c r="AY36" s="10"/>
      <c r="AZ36" s="26"/>
      <c r="BA36" s="10"/>
      <c r="BB36" s="10"/>
      <c r="BC36" s="26"/>
      <c r="BD36" s="10"/>
      <c r="BE36" s="10"/>
      <c r="BF36" s="26"/>
      <c r="BG36" s="10"/>
      <c r="BH36" s="10"/>
      <c r="BI36" s="26"/>
      <c r="BJ36" s="10"/>
      <c r="BK36" s="10"/>
      <c r="BL36" s="26"/>
      <c r="BM36" s="10"/>
      <c r="BN36" s="10"/>
      <c r="BO36" s="26"/>
      <c r="BP36" s="10"/>
      <c r="BQ36" s="10"/>
      <c r="BR36" s="26"/>
      <c r="BS36" s="10"/>
      <c r="BT36" s="10"/>
      <c r="BU36" s="26"/>
      <c r="BV36" s="10"/>
      <c r="BW36" s="10"/>
      <c r="BX36" s="26"/>
      <c r="BY36" s="10"/>
      <c r="BZ36" s="10"/>
      <c r="CA36" s="26"/>
      <c r="CB36" s="10"/>
      <c r="CC36" s="10"/>
      <c r="CD36" s="26"/>
      <c r="CE36" s="10"/>
      <c r="CF36" s="10"/>
      <c r="CG36" s="26"/>
      <c r="CH36" s="10"/>
      <c r="CI36" s="10"/>
      <c r="CJ36" s="26"/>
      <c r="CK36" s="10"/>
      <c r="CL36" s="10"/>
      <c r="CM36" s="26"/>
      <c r="CN36" s="10"/>
      <c r="CO36" s="10"/>
      <c r="CP36" s="26"/>
      <c r="CQ36" s="10"/>
      <c r="CR36" s="10"/>
      <c r="CS36" s="26"/>
      <c r="CT36" s="10"/>
      <c r="CU36" s="10"/>
      <c r="CV36" s="26"/>
      <c r="CW36" s="10"/>
      <c r="CX36" s="10"/>
      <c r="CY36" s="26"/>
      <c r="CZ36" s="10"/>
      <c r="DA36" s="10"/>
      <c r="DB36" s="26"/>
      <c r="DC36" s="10"/>
      <c r="DD36" s="10"/>
      <c r="DE36" s="26"/>
      <c r="DF36" s="10"/>
      <c r="DG36" s="10"/>
      <c r="DH36" s="26"/>
      <c r="DI36" s="10"/>
      <c r="DJ36" s="10"/>
      <c r="DK36" s="26"/>
      <c r="DL36" s="10"/>
      <c r="DM36" s="10"/>
      <c r="DN36" s="26"/>
      <c r="DO36" s="10"/>
      <c r="DP36" s="10"/>
      <c r="DQ36" s="26"/>
      <c r="DR36" s="12"/>
      <c r="DS36" s="36"/>
      <c r="DT36" s="36"/>
    </row>
    <row r="37" spans="1:125" s="13" customFormat="1" ht="24.75" customHeight="1">
      <c r="A37" s="12" t="s">
        <v>15</v>
      </c>
      <c r="B37" s="9" t="s">
        <v>106</v>
      </c>
      <c r="C37" s="45">
        <f>0.15*12</f>
        <v>1.7999999999999998</v>
      </c>
      <c r="D37" s="12" t="s">
        <v>107</v>
      </c>
      <c r="E37" s="43">
        <v>9</v>
      </c>
      <c r="F37" s="20">
        <f>E37*C37</f>
        <v>16.2</v>
      </c>
      <c r="G37" s="17">
        <f>F37</f>
        <v>16.2</v>
      </c>
      <c r="H37" s="43">
        <v>5</v>
      </c>
      <c r="I37" s="30">
        <f>C37*H37</f>
        <v>9</v>
      </c>
      <c r="J37" s="17">
        <f>I37</f>
        <v>9</v>
      </c>
      <c r="K37" s="43">
        <v>11</v>
      </c>
      <c r="L37" s="20">
        <f>K37*C37</f>
        <v>19.799999999999997</v>
      </c>
      <c r="M37" s="17">
        <f>L37</f>
        <v>19.799999999999997</v>
      </c>
      <c r="N37" s="43">
        <v>11</v>
      </c>
      <c r="O37" s="20">
        <f>N37*C37</f>
        <v>19.799999999999997</v>
      </c>
      <c r="P37" s="17">
        <f>O37</f>
        <v>19.799999999999997</v>
      </c>
      <c r="Q37" s="43">
        <v>18</v>
      </c>
      <c r="R37" s="20">
        <f>Q37*C37</f>
        <v>32.4</v>
      </c>
      <c r="S37" s="17">
        <f>R37</f>
        <v>32.4</v>
      </c>
      <c r="T37" s="43">
        <v>17</v>
      </c>
      <c r="U37" s="20">
        <f>T37*C37</f>
        <v>30.599999999999998</v>
      </c>
      <c r="V37" s="17">
        <f>U37</f>
        <v>30.599999999999998</v>
      </c>
      <c r="W37" s="43">
        <v>14</v>
      </c>
      <c r="X37" s="20">
        <f>W37*C37</f>
        <v>25.199999999999996</v>
      </c>
      <c r="Y37" s="17">
        <f>X37</f>
        <v>25.199999999999996</v>
      </c>
      <c r="Z37" s="43">
        <v>11</v>
      </c>
      <c r="AA37" s="20">
        <f>Z37*C37</f>
        <v>19.799999999999997</v>
      </c>
      <c r="AB37" s="17">
        <f>AA37</f>
        <v>19.799999999999997</v>
      </c>
      <c r="AC37" s="43">
        <v>19</v>
      </c>
      <c r="AD37" s="20">
        <f>AC37*C37</f>
        <v>34.199999999999996</v>
      </c>
      <c r="AE37" s="17">
        <f>AD37</f>
        <v>34.199999999999996</v>
      </c>
      <c r="AF37" s="43">
        <v>27</v>
      </c>
      <c r="AG37" s="20">
        <f>AF37*C37</f>
        <v>48.599999999999994</v>
      </c>
      <c r="AH37" s="17">
        <f>AG37</f>
        <v>48.599999999999994</v>
      </c>
      <c r="AI37" s="43">
        <v>24</v>
      </c>
      <c r="AJ37" s="20">
        <f>AI37*C37</f>
        <v>43.199999999999996</v>
      </c>
      <c r="AK37" s="17">
        <f>AJ37</f>
        <v>43.199999999999996</v>
      </c>
      <c r="AL37" s="43">
        <v>14</v>
      </c>
      <c r="AM37" s="20">
        <f>AL37*C37</f>
        <v>25.199999999999996</v>
      </c>
      <c r="AN37" s="17">
        <f>AM37</f>
        <v>25.199999999999996</v>
      </c>
      <c r="AO37" s="43">
        <v>10</v>
      </c>
      <c r="AP37" s="20">
        <f>AO37*C37</f>
        <v>18</v>
      </c>
      <c r="AQ37" s="17">
        <f>AP37</f>
        <v>18</v>
      </c>
      <c r="AR37" s="43">
        <v>7</v>
      </c>
      <c r="AS37" s="20">
        <f>AR37*C37</f>
        <v>12.599999999999998</v>
      </c>
      <c r="AT37" s="17">
        <f aca="true" t="shared" si="51" ref="AT37:AT45">AS37</f>
        <v>12.599999999999998</v>
      </c>
      <c r="AU37" s="43">
        <v>11</v>
      </c>
      <c r="AV37" s="20">
        <f>AU37*C37</f>
        <v>19.799999999999997</v>
      </c>
      <c r="AW37" s="17">
        <f>AV37</f>
        <v>19.799999999999997</v>
      </c>
      <c r="AX37" s="43">
        <v>16</v>
      </c>
      <c r="AY37" s="20">
        <f>AX37*C37</f>
        <v>28.799999999999997</v>
      </c>
      <c r="AZ37" s="17">
        <f>AY37</f>
        <v>28.799999999999997</v>
      </c>
      <c r="BA37" s="43">
        <v>7</v>
      </c>
      <c r="BB37" s="20">
        <f>BA37*C37</f>
        <v>12.599999999999998</v>
      </c>
      <c r="BC37" s="17">
        <f>BB37</f>
        <v>12.599999999999998</v>
      </c>
      <c r="BD37" s="43">
        <v>7</v>
      </c>
      <c r="BE37" s="20">
        <f>BD37*C37</f>
        <v>12.599999999999998</v>
      </c>
      <c r="BF37" s="17">
        <f>BE37</f>
        <v>12.599999999999998</v>
      </c>
      <c r="BG37" s="43">
        <v>7</v>
      </c>
      <c r="BH37" s="20">
        <f>BG37*C37</f>
        <v>12.599999999999998</v>
      </c>
      <c r="BI37" s="17">
        <f>BH37</f>
        <v>12.599999999999998</v>
      </c>
      <c r="BJ37" s="43">
        <v>13</v>
      </c>
      <c r="BK37" s="20">
        <f>BJ37*C37</f>
        <v>23.4</v>
      </c>
      <c r="BL37" s="17">
        <f>BK37</f>
        <v>23.4</v>
      </c>
      <c r="BM37" s="43">
        <v>21</v>
      </c>
      <c r="BN37" s="20">
        <f>BM37*C37</f>
        <v>37.8</v>
      </c>
      <c r="BO37" s="17">
        <f>BN37</f>
        <v>37.8</v>
      </c>
      <c r="BP37" s="43">
        <v>9</v>
      </c>
      <c r="BQ37" s="20">
        <f>BP37*C37</f>
        <v>16.2</v>
      </c>
      <c r="BR37" s="17">
        <f>BQ37</f>
        <v>16.2</v>
      </c>
      <c r="BS37" s="43">
        <v>16</v>
      </c>
      <c r="BT37" s="20">
        <f>BS37*C37</f>
        <v>28.799999999999997</v>
      </c>
      <c r="BU37" s="17">
        <f>BT37</f>
        <v>28.799999999999997</v>
      </c>
      <c r="BV37" s="43">
        <v>20</v>
      </c>
      <c r="BW37" s="20">
        <f>BV37*C37</f>
        <v>36</v>
      </c>
      <c r="BX37" s="17">
        <f>BW37</f>
        <v>36</v>
      </c>
      <c r="BY37" s="43">
        <v>14</v>
      </c>
      <c r="BZ37" s="20">
        <f>BY37*C37</f>
        <v>25.199999999999996</v>
      </c>
      <c r="CA37" s="17">
        <f>BZ37</f>
        <v>25.199999999999996</v>
      </c>
      <c r="CB37" s="43">
        <v>23</v>
      </c>
      <c r="CC37" s="20">
        <f>CB37*C37</f>
        <v>41.4</v>
      </c>
      <c r="CD37" s="17">
        <f>CC37</f>
        <v>41.4</v>
      </c>
      <c r="CE37" s="43">
        <v>1</v>
      </c>
      <c r="CF37" s="20">
        <f>CE37*C37</f>
        <v>1.7999999999999998</v>
      </c>
      <c r="CG37" s="17">
        <f>CF37</f>
        <v>1.7999999999999998</v>
      </c>
      <c r="CH37" s="43">
        <v>14</v>
      </c>
      <c r="CI37" s="20">
        <f>CH37*C37</f>
        <v>25.199999999999996</v>
      </c>
      <c r="CJ37" s="17">
        <f>CI37</f>
        <v>25.199999999999996</v>
      </c>
      <c r="CK37" s="43">
        <v>19</v>
      </c>
      <c r="CL37" s="20">
        <f>CK37*C37</f>
        <v>34.199999999999996</v>
      </c>
      <c r="CM37" s="17">
        <f>CL37</f>
        <v>34.199999999999996</v>
      </c>
      <c r="CN37" s="43">
        <v>10</v>
      </c>
      <c r="CO37" s="20">
        <f>CN37*C37</f>
        <v>18</v>
      </c>
      <c r="CP37" s="17">
        <f>CO37</f>
        <v>18</v>
      </c>
      <c r="CQ37" s="43">
        <v>20</v>
      </c>
      <c r="CR37" s="20">
        <f>CQ37*C37</f>
        <v>36</v>
      </c>
      <c r="CS37" s="17">
        <f>CR37</f>
        <v>36</v>
      </c>
      <c r="CT37" s="43">
        <v>20</v>
      </c>
      <c r="CU37" s="20">
        <f>CT37*C37</f>
        <v>36</v>
      </c>
      <c r="CV37" s="17">
        <f>CU37</f>
        <v>36</v>
      </c>
      <c r="CW37" s="43">
        <v>6</v>
      </c>
      <c r="CX37" s="20">
        <f>CW37*C37</f>
        <v>10.799999999999999</v>
      </c>
      <c r="CY37" s="17">
        <f>CX37</f>
        <v>10.799999999999999</v>
      </c>
      <c r="CZ37" s="43">
        <v>5</v>
      </c>
      <c r="DA37" s="20">
        <f>CZ37*C37</f>
        <v>9</v>
      </c>
      <c r="DB37" s="17">
        <f>DA37</f>
        <v>9</v>
      </c>
      <c r="DC37" s="43">
        <v>17</v>
      </c>
      <c r="DD37" s="20">
        <f>DC37*C37</f>
        <v>30.599999999999998</v>
      </c>
      <c r="DE37" s="17">
        <f>DD37</f>
        <v>30.599999999999998</v>
      </c>
      <c r="DF37" s="43">
        <v>19</v>
      </c>
      <c r="DG37" s="20">
        <f>DF37*C37</f>
        <v>34.199999999999996</v>
      </c>
      <c r="DH37" s="17">
        <f>DG37</f>
        <v>34.199999999999996</v>
      </c>
      <c r="DI37" s="43">
        <v>11</v>
      </c>
      <c r="DJ37" s="20">
        <f>DI37*C37</f>
        <v>19.799999999999997</v>
      </c>
      <c r="DK37" s="17">
        <f>DJ37</f>
        <v>19.799999999999997</v>
      </c>
      <c r="DL37" s="43">
        <v>16</v>
      </c>
      <c r="DM37" s="20">
        <f>DL37*C37</f>
        <v>28.799999999999997</v>
      </c>
      <c r="DN37" s="17">
        <f>DM37</f>
        <v>28.799999999999997</v>
      </c>
      <c r="DO37" s="43">
        <v>18</v>
      </c>
      <c r="DP37" s="20">
        <f>DO37*C37</f>
        <v>32.4</v>
      </c>
      <c r="DQ37" s="17">
        <f>DP37</f>
        <v>32.4</v>
      </c>
      <c r="DR37" s="37">
        <f aca="true" t="shared" si="52" ref="DR37:DT49">E37+H37+K37+N37+Q37+T37+W37+Z37+AC37+AF37+AI37+AL37+AO37+AR37+AU37+BA37+BD37+AX37+BG37+BJ37+BM37+BP37+BS37+BV37+BY37+CB37+CE37+CH37+CK37+CN37+CQ37+CT37+CW37+CZ37+DC37+DF37+DI37+DL37+DO37</f>
        <v>537</v>
      </c>
      <c r="DS37" s="34">
        <f>F37+I37+L37+O37+R37+U37+X37+AA37+AD37+AG37+AJ37+AM37+AP37+AS37+AV37+BB37+BE37+AY37+BH37+BK37+BN37+BQ37+BT37+BW37+BZ37+CC37+CF37+CI37+CL37+CO37+CR37+CU37+CX37+DA37+DD37+DG37+DJ37+DM37+DP37</f>
        <v>966.6</v>
      </c>
      <c r="DT37" s="34">
        <f t="shared" si="52"/>
        <v>966.6</v>
      </c>
      <c r="DU37" s="47"/>
    </row>
    <row r="38" spans="1:124" s="13" customFormat="1" ht="24.75" customHeight="1">
      <c r="A38" s="12" t="s">
        <v>16</v>
      </c>
      <c r="B38" s="9" t="s">
        <v>89</v>
      </c>
      <c r="C38" s="45">
        <v>1</v>
      </c>
      <c r="D38" s="12" t="s">
        <v>6</v>
      </c>
      <c r="E38" s="9">
        <v>1</v>
      </c>
      <c r="F38" s="20">
        <f>E38*C38</f>
        <v>1</v>
      </c>
      <c r="G38" s="17">
        <f>F38</f>
        <v>1</v>
      </c>
      <c r="H38" s="43">
        <v>1</v>
      </c>
      <c r="I38" s="30">
        <v>1</v>
      </c>
      <c r="J38" s="17">
        <f>I38</f>
        <v>1</v>
      </c>
      <c r="K38" s="9">
        <v>1</v>
      </c>
      <c r="L38" s="20">
        <v>1</v>
      </c>
      <c r="M38" s="17">
        <v>1</v>
      </c>
      <c r="N38" s="9">
        <v>1</v>
      </c>
      <c r="O38" s="20">
        <v>1</v>
      </c>
      <c r="P38" s="17">
        <v>1</v>
      </c>
      <c r="Q38" s="9">
        <v>1</v>
      </c>
      <c r="R38" s="20">
        <f>Q38*C38</f>
        <v>1</v>
      </c>
      <c r="S38" s="17">
        <f>R38</f>
        <v>1</v>
      </c>
      <c r="T38" s="9">
        <v>1</v>
      </c>
      <c r="U38" s="20">
        <f>T38*C38</f>
        <v>1</v>
      </c>
      <c r="V38" s="17">
        <f>U38</f>
        <v>1</v>
      </c>
      <c r="W38" s="9">
        <v>1</v>
      </c>
      <c r="X38" s="20">
        <f>W38*C38</f>
        <v>1</v>
      </c>
      <c r="Y38" s="17">
        <f>X38</f>
        <v>1</v>
      </c>
      <c r="Z38" s="9">
        <v>1</v>
      </c>
      <c r="AA38" s="20">
        <f>Z38*C38</f>
        <v>1</v>
      </c>
      <c r="AB38" s="17">
        <f>AA38</f>
        <v>1</v>
      </c>
      <c r="AC38" s="9">
        <v>1</v>
      </c>
      <c r="AD38" s="20">
        <f>AC38*C38</f>
        <v>1</v>
      </c>
      <c r="AE38" s="17">
        <f>AD38</f>
        <v>1</v>
      </c>
      <c r="AF38" s="9">
        <v>1</v>
      </c>
      <c r="AG38" s="20">
        <f>AF38*C38</f>
        <v>1</v>
      </c>
      <c r="AH38" s="17">
        <f>AG38</f>
        <v>1</v>
      </c>
      <c r="AI38" s="9">
        <v>1</v>
      </c>
      <c r="AJ38" s="20">
        <f>AI38*C38</f>
        <v>1</v>
      </c>
      <c r="AK38" s="17">
        <f>AJ38</f>
        <v>1</v>
      </c>
      <c r="AL38" s="9">
        <v>1</v>
      </c>
      <c r="AM38" s="20">
        <f>AL38*C38</f>
        <v>1</v>
      </c>
      <c r="AN38" s="17">
        <f>AM38</f>
        <v>1</v>
      </c>
      <c r="AO38" s="9">
        <v>1</v>
      </c>
      <c r="AP38" s="20">
        <f>AO38*C38</f>
        <v>1</v>
      </c>
      <c r="AQ38" s="17">
        <f>AP38</f>
        <v>1</v>
      </c>
      <c r="AR38" s="9">
        <v>1</v>
      </c>
      <c r="AS38" s="20">
        <f>AR38*C38</f>
        <v>1</v>
      </c>
      <c r="AT38" s="17">
        <f t="shared" si="51"/>
        <v>1</v>
      </c>
      <c r="AU38" s="9">
        <v>1</v>
      </c>
      <c r="AV38" s="20">
        <v>1</v>
      </c>
      <c r="AW38" s="17">
        <f>AV38</f>
        <v>1</v>
      </c>
      <c r="AX38" s="9">
        <v>1</v>
      </c>
      <c r="AY38" s="20">
        <f>AX38*C38</f>
        <v>1</v>
      </c>
      <c r="AZ38" s="17">
        <f>AY38</f>
        <v>1</v>
      </c>
      <c r="BA38" s="9">
        <v>1</v>
      </c>
      <c r="BB38" s="20">
        <f>BA38*C38</f>
        <v>1</v>
      </c>
      <c r="BC38" s="17">
        <f>BB38</f>
        <v>1</v>
      </c>
      <c r="BD38" s="9">
        <v>1</v>
      </c>
      <c r="BE38" s="20">
        <f>BD38*C38</f>
        <v>1</v>
      </c>
      <c r="BF38" s="17">
        <f>BE38</f>
        <v>1</v>
      </c>
      <c r="BG38" s="9">
        <v>1</v>
      </c>
      <c r="BH38" s="20">
        <f>BG38*C38</f>
        <v>1</v>
      </c>
      <c r="BI38" s="17">
        <f>BH38</f>
        <v>1</v>
      </c>
      <c r="BJ38" s="9">
        <v>1</v>
      </c>
      <c r="BK38" s="20">
        <f>BJ38*C38</f>
        <v>1</v>
      </c>
      <c r="BL38" s="17">
        <f>BK38</f>
        <v>1</v>
      </c>
      <c r="BM38" s="9">
        <v>1</v>
      </c>
      <c r="BN38" s="20">
        <f>BM38*C38</f>
        <v>1</v>
      </c>
      <c r="BO38" s="17">
        <f>BN38</f>
        <v>1</v>
      </c>
      <c r="BP38" s="9">
        <v>1</v>
      </c>
      <c r="BQ38" s="20">
        <f>BP38*C38</f>
        <v>1</v>
      </c>
      <c r="BR38" s="17">
        <f>BQ38</f>
        <v>1</v>
      </c>
      <c r="BS38" s="9">
        <v>1</v>
      </c>
      <c r="BT38" s="20">
        <f>BS38*C38</f>
        <v>1</v>
      </c>
      <c r="BU38" s="17">
        <f>BT38</f>
        <v>1</v>
      </c>
      <c r="BV38" s="9">
        <v>1</v>
      </c>
      <c r="BW38" s="20">
        <f>BV38*C38</f>
        <v>1</v>
      </c>
      <c r="BX38" s="17">
        <f>BW38</f>
        <v>1</v>
      </c>
      <c r="BY38" s="9">
        <v>1</v>
      </c>
      <c r="BZ38" s="20">
        <f>BY38*C38</f>
        <v>1</v>
      </c>
      <c r="CA38" s="17">
        <f>BZ38</f>
        <v>1</v>
      </c>
      <c r="CB38" s="9">
        <v>1</v>
      </c>
      <c r="CC38" s="20">
        <f>CB38*C38</f>
        <v>1</v>
      </c>
      <c r="CD38" s="17">
        <f>CC38</f>
        <v>1</v>
      </c>
      <c r="CE38" s="9">
        <v>0</v>
      </c>
      <c r="CF38" s="20">
        <f>CE38*C38</f>
        <v>0</v>
      </c>
      <c r="CG38" s="17">
        <f>CF38</f>
        <v>0</v>
      </c>
      <c r="CH38" s="9">
        <v>1</v>
      </c>
      <c r="CI38" s="20">
        <v>1</v>
      </c>
      <c r="CJ38" s="17">
        <v>1</v>
      </c>
      <c r="CK38" s="9">
        <v>1</v>
      </c>
      <c r="CL38" s="20">
        <f>CK38*C38</f>
        <v>1</v>
      </c>
      <c r="CM38" s="17">
        <f>CL38</f>
        <v>1</v>
      </c>
      <c r="CN38" s="9">
        <v>1</v>
      </c>
      <c r="CO38" s="20">
        <f>CN38*C38</f>
        <v>1</v>
      </c>
      <c r="CP38" s="17">
        <f>CO38</f>
        <v>1</v>
      </c>
      <c r="CQ38" s="9">
        <v>1</v>
      </c>
      <c r="CR38" s="20">
        <f>CQ38*C38</f>
        <v>1</v>
      </c>
      <c r="CS38" s="17">
        <f>CR38</f>
        <v>1</v>
      </c>
      <c r="CT38" s="9">
        <v>1</v>
      </c>
      <c r="CU38" s="20">
        <v>1</v>
      </c>
      <c r="CV38" s="17">
        <v>1</v>
      </c>
      <c r="CW38" s="9">
        <v>1</v>
      </c>
      <c r="CX38" s="20">
        <v>1</v>
      </c>
      <c r="CY38" s="17">
        <f>CX38</f>
        <v>1</v>
      </c>
      <c r="CZ38" s="9">
        <v>1</v>
      </c>
      <c r="DA38" s="20">
        <v>1</v>
      </c>
      <c r="DB38" s="17">
        <f>DA38</f>
        <v>1</v>
      </c>
      <c r="DC38" s="9">
        <v>1</v>
      </c>
      <c r="DD38" s="20">
        <f>DC38*C38</f>
        <v>1</v>
      </c>
      <c r="DE38" s="17">
        <f>DD38</f>
        <v>1</v>
      </c>
      <c r="DF38" s="9">
        <v>1</v>
      </c>
      <c r="DG38" s="20">
        <v>1</v>
      </c>
      <c r="DH38" s="17">
        <v>1</v>
      </c>
      <c r="DI38" s="9">
        <v>1</v>
      </c>
      <c r="DJ38" s="20">
        <f>DI38*C38</f>
        <v>1</v>
      </c>
      <c r="DK38" s="17">
        <f>DJ38</f>
        <v>1</v>
      </c>
      <c r="DL38" s="9">
        <v>1</v>
      </c>
      <c r="DM38" s="20">
        <v>1</v>
      </c>
      <c r="DN38" s="17">
        <v>1</v>
      </c>
      <c r="DO38" s="9">
        <v>1</v>
      </c>
      <c r="DP38" s="20">
        <f>DO38*C38</f>
        <v>1</v>
      </c>
      <c r="DQ38" s="17">
        <f>DP38</f>
        <v>1</v>
      </c>
      <c r="DR38" s="37">
        <f t="shared" si="52"/>
        <v>38</v>
      </c>
      <c r="DS38" s="34">
        <f t="shared" si="52"/>
        <v>38</v>
      </c>
      <c r="DT38" s="34">
        <f t="shared" si="52"/>
        <v>38</v>
      </c>
    </row>
    <row r="39" spans="1:124" s="13" customFormat="1" ht="24.75" customHeight="1">
      <c r="A39" s="12" t="s">
        <v>39</v>
      </c>
      <c r="B39" s="9" t="s">
        <v>46</v>
      </c>
      <c r="C39" s="45">
        <v>0.5</v>
      </c>
      <c r="D39" s="12" t="s">
        <v>6</v>
      </c>
      <c r="E39" s="9">
        <v>1</v>
      </c>
      <c r="F39" s="20">
        <f aca="true" t="shared" si="53" ref="F39:F47">E39*C39</f>
        <v>0.5</v>
      </c>
      <c r="G39" s="17">
        <f aca="true" t="shared" si="54" ref="G39:G47">F39</f>
        <v>0.5</v>
      </c>
      <c r="H39" s="43">
        <v>1</v>
      </c>
      <c r="I39" s="30">
        <v>0.5</v>
      </c>
      <c r="J39" s="17">
        <f aca="true" t="shared" si="55" ref="J39:J47">I39</f>
        <v>0.5</v>
      </c>
      <c r="K39" s="9">
        <v>1</v>
      </c>
      <c r="L39" s="20">
        <v>0.5</v>
      </c>
      <c r="M39" s="17">
        <v>0.5</v>
      </c>
      <c r="N39" s="9">
        <v>1</v>
      </c>
      <c r="O39" s="20">
        <f>N39*C39</f>
        <v>0.5</v>
      </c>
      <c r="P39" s="17">
        <f aca="true" t="shared" si="56" ref="P39:P47">O39</f>
        <v>0.5</v>
      </c>
      <c r="Q39" s="9">
        <v>1</v>
      </c>
      <c r="R39" s="20">
        <f>Q39*C39</f>
        <v>0.5</v>
      </c>
      <c r="S39" s="17">
        <f aca="true" t="shared" si="57" ref="S39:S47">R39</f>
        <v>0.5</v>
      </c>
      <c r="T39" s="9">
        <v>1</v>
      </c>
      <c r="U39" s="20">
        <f>T39*C39</f>
        <v>0.5</v>
      </c>
      <c r="V39" s="17">
        <f aca="true" t="shared" si="58" ref="V39:V47">U39</f>
        <v>0.5</v>
      </c>
      <c r="W39" s="9">
        <v>1</v>
      </c>
      <c r="X39" s="20">
        <f>W39*C39</f>
        <v>0.5</v>
      </c>
      <c r="Y39" s="17">
        <f aca="true" t="shared" si="59" ref="Y39:Y47">X39</f>
        <v>0.5</v>
      </c>
      <c r="Z39" s="9">
        <v>1</v>
      </c>
      <c r="AA39" s="20">
        <f>Z39*C39</f>
        <v>0.5</v>
      </c>
      <c r="AB39" s="17">
        <f aca="true" t="shared" si="60" ref="AB39:AB47">AA39</f>
        <v>0.5</v>
      </c>
      <c r="AC39" s="9">
        <v>1</v>
      </c>
      <c r="AD39" s="20">
        <f>AC39*C39</f>
        <v>0.5</v>
      </c>
      <c r="AE39" s="17">
        <f aca="true" t="shared" si="61" ref="AE39:AE47">AD39</f>
        <v>0.5</v>
      </c>
      <c r="AF39" s="9">
        <v>1</v>
      </c>
      <c r="AG39" s="20">
        <f>AF39*C39</f>
        <v>0.5</v>
      </c>
      <c r="AH39" s="17">
        <f aca="true" t="shared" si="62" ref="AH39:AH47">AG39</f>
        <v>0.5</v>
      </c>
      <c r="AI39" s="9">
        <v>1</v>
      </c>
      <c r="AJ39" s="20">
        <f>AI39*C39</f>
        <v>0.5</v>
      </c>
      <c r="AK39" s="17">
        <f aca="true" t="shared" si="63" ref="AK39:AK47">AJ39</f>
        <v>0.5</v>
      </c>
      <c r="AL39" s="9">
        <v>1</v>
      </c>
      <c r="AM39" s="20">
        <f>AL39*C39</f>
        <v>0.5</v>
      </c>
      <c r="AN39" s="17">
        <f aca="true" t="shared" si="64" ref="AN39:AN47">AM39</f>
        <v>0.5</v>
      </c>
      <c r="AO39" s="9">
        <v>1</v>
      </c>
      <c r="AP39" s="20">
        <f>AO39*C39</f>
        <v>0.5</v>
      </c>
      <c r="AQ39" s="17">
        <f aca="true" t="shared" si="65" ref="AQ39:AQ47">AP39</f>
        <v>0.5</v>
      </c>
      <c r="AR39" s="9">
        <v>1</v>
      </c>
      <c r="AS39" s="20">
        <f>AR39*C39</f>
        <v>0.5</v>
      </c>
      <c r="AT39" s="17">
        <f t="shared" si="51"/>
        <v>0.5</v>
      </c>
      <c r="AU39" s="9">
        <v>1</v>
      </c>
      <c r="AV39" s="20">
        <f>AU39*C39</f>
        <v>0.5</v>
      </c>
      <c r="AW39" s="17">
        <f aca="true" t="shared" si="66" ref="AW39:AW47">AV39</f>
        <v>0.5</v>
      </c>
      <c r="AX39" s="9">
        <v>1</v>
      </c>
      <c r="AY39" s="20">
        <f>AX39*C39</f>
        <v>0.5</v>
      </c>
      <c r="AZ39" s="17">
        <f aca="true" t="shared" si="67" ref="AZ39:AZ47">AY39</f>
        <v>0.5</v>
      </c>
      <c r="BA39" s="9">
        <v>1</v>
      </c>
      <c r="BB39" s="20">
        <f>BA39*C39</f>
        <v>0.5</v>
      </c>
      <c r="BC39" s="17">
        <f aca="true" t="shared" si="68" ref="BC39:BC47">BB39</f>
        <v>0.5</v>
      </c>
      <c r="BD39" s="9">
        <v>1</v>
      </c>
      <c r="BE39" s="20">
        <f>BD39*C39</f>
        <v>0.5</v>
      </c>
      <c r="BF39" s="17">
        <f aca="true" t="shared" si="69" ref="BF39:BF45">BE39</f>
        <v>0.5</v>
      </c>
      <c r="BG39" s="9">
        <v>1</v>
      </c>
      <c r="BH39" s="20">
        <f>BG39*C39</f>
        <v>0.5</v>
      </c>
      <c r="BI39" s="17">
        <f aca="true" t="shared" si="70" ref="BI39:BI47">BH39</f>
        <v>0.5</v>
      </c>
      <c r="BJ39" s="9">
        <v>1</v>
      </c>
      <c r="BK39" s="20">
        <f>BJ39*C39</f>
        <v>0.5</v>
      </c>
      <c r="BL39" s="17">
        <f aca="true" t="shared" si="71" ref="BL39:BL47">BK39</f>
        <v>0.5</v>
      </c>
      <c r="BM39" s="9">
        <v>1</v>
      </c>
      <c r="BN39" s="20">
        <f>BM39*C39</f>
        <v>0.5</v>
      </c>
      <c r="BO39" s="17">
        <f aca="true" t="shared" si="72" ref="BO39:BO47">BN39</f>
        <v>0.5</v>
      </c>
      <c r="BP39" s="9">
        <v>1</v>
      </c>
      <c r="BQ39" s="20">
        <f>BP39*C39</f>
        <v>0.5</v>
      </c>
      <c r="BR39" s="17">
        <f aca="true" t="shared" si="73" ref="BR39:BR47">BQ39</f>
        <v>0.5</v>
      </c>
      <c r="BS39" s="9">
        <v>1</v>
      </c>
      <c r="BT39" s="20">
        <f>BS39*C39</f>
        <v>0.5</v>
      </c>
      <c r="BU39" s="17">
        <f aca="true" t="shared" si="74" ref="BU39:BU45">BT39</f>
        <v>0.5</v>
      </c>
      <c r="BV39" s="9">
        <v>1</v>
      </c>
      <c r="BW39" s="20">
        <f>BV39*C39</f>
        <v>0.5</v>
      </c>
      <c r="BX39" s="17">
        <f aca="true" t="shared" si="75" ref="BX39:BX47">BW39</f>
        <v>0.5</v>
      </c>
      <c r="BY39" s="9">
        <v>1</v>
      </c>
      <c r="BZ39" s="20">
        <f>BY39*C39</f>
        <v>0.5</v>
      </c>
      <c r="CA39" s="17">
        <f aca="true" t="shared" si="76" ref="CA39:CA47">BZ39</f>
        <v>0.5</v>
      </c>
      <c r="CB39" s="9">
        <v>1</v>
      </c>
      <c r="CC39" s="20">
        <f>CB39*C39</f>
        <v>0.5</v>
      </c>
      <c r="CD39" s="17">
        <f aca="true" t="shared" si="77" ref="CD39:CD47">CC39</f>
        <v>0.5</v>
      </c>
      <c r="CE39" s="9">
        <v>0</v>
      </c>
      <c r="CF39" s="20">
        <f>CE39*C39</f>
        <v>0</v>
      </c>
      <c r="CG39" s="17">
        <f aca="true" t="shared" si="78" ref="CG39:CG47">CF39</f>
        <v>0</v>
      </c>
      <c r="CH39" s="9">
        <v>1</v>
      </c>
      <c r="CI39" s="20">
        <f>CH39*C39</f>
        <v>0.5</v>
      </c>
      <c r="CJ39" s="17">
        <f aca="true" t="shared" si="79" ref="CJ39:CJ47">CI39</f>
        <v>0.5</v>
      </c>
      <c r="CK39" s="9">
        <v>1</v>
      </c>
      <c r="CL39" s="20">
        <f>CK39*C39</f>
        <v>0.5</v>
      </c>
      <c r="CM39" s="17">
        <f aca="true" t="shared" si="80" ref="CM39:CM47">CL39</f>
        <v>0.5</v>
      </c>
      <c r="CN39" s="9">
        <v>1</v>
      </c>
      <c r="CO39" s="20">
        <f>CN39*C39</f>
        <v>0.5</v>
      </c>
      <c r="CP39" s="17">
        <f aca="true" t="shared" si="81" ref="CP39:CP47">CO39</f>
        <v>0.5</v>
      </c>
      <c r="CQ39" s="9">
        <v>1</v>
      </c>
      <c r="CR39" s="20">
        <f>CQ39*C39</f>
        <v>0.5</v>
      </c>
      <c r="CS39" s="17">
        <f aca="true" t="shared" si="82" ref="CS39:CS47">CR39</f>
        <v>0.5</v>
      </c>
      <c r="CT39" s="9">
        <v>1</v>
      </c>
      <c r="CU39" s="20">
        <f>CT39*C39</f>
        <v>0.5</v>
      </c>
      <c r="CV39" s="17">
        <f aca="true" t="shared" si="83" ref="CV39:CV45">CU39</f>
        <v>0.5</v>
      </c>
      <c r="CW39" s="9">
        <v>1</v>
      </c>
      <c r="CX39" s="20">
        <v>0.5</v>
      </c>
      <c r="CY39" s="17">
        <f aca="true" t="shared" si="84" ref="CY39:CY45">CX39</f>
        <v>0.5</v>
      </c>
      <c r="CZ39" s="9">
        <v>1</v>
      </c>
      <c r="DA39" s="20">
        <v>0.5</v>
      </c>
      <c r="DB39" s="17">
        <f aca="true" t="shared" si="85" ref="DB39:DB45">DA39</f>
        <v>0.5</v>
      </c>
      <c r="DC39" s="9">
        <v>1</v>
      </c>
      <c r="DD39" s="20">
        <f>DC39*C39</f>
        <v>0.5</v>
      </c>
      <c r="DE39" s="17">
        <f aca="true" t="shared" si="86" ref="DE39:DE47">DD39</f>
        <v>0.5</v>
      </c>
      <c r="DF39" s="9">
        <v>1</v>
      </c>
      <c r="DG39" s="20">
        <v>0.5</v>
      </c>
      <c r="DH39" s="17">
        <f>+DG39*DF39</f>
        <v>0.5</v>
      </c>
      <c r="DI39" s="9">
        <v>1</v>
      </c>
      <c r="DJ39" s="20">
        <f>DI39*C39</f>
        <v>0.5</v>
      </c>
      <c r="DK39" s="17">
        <f aca="true" t="shared" si="87" ref="DK39:DK47">DJ39</f>
        <v>0.5</v>
      </c>
      <c r="DL39" s="9">
        <v>1</v>
      </c>
      <c r="DM39" s="20">
        <f>DL39*C39</f>
        <v>0.5</v>
      </c>
      <c r="DN39" s="17">
        <f aca="true" t="shared" si="88" ref="DN39:DN47">DM39</f>
        <v>0.5</v>
      </c>
      <c r="DO39" s="9">
        <v>1</v>
      </c>
      <c r="DP39" s="20">
        <f>DO39*C39</f>
        <v>0.5</v>
      </c>
      <c r="DQ39" s="17">
        <f aca="true" t="shared" si="89" ref="DQ39:DQ47">DP39</f>
        <v>0.5</v>
      </c>
      <c r="DR39" s="37">
        <f t="shared" si="52"/>
        <v>38</v>
      </c>
      <c r="DS39" s="34">
        <f t="shared" si="52"/>
        <v>19</v>
      </c>
      <c r="DT39" s="34">
        <f t="shared" si="52"/>
        <v>19</v>
      </c>
    </row>
    <row r="40" spans="1:124" s="13" customFormat="1" ht="24.75" customHeight="1">
      <c r="A40" s="12" t="s">
        <v>17</v>
      </c>
      <c r="B40" s="9" t="s">
        <v>137</v>
      </c>
      <c r="C40" s="45">
        <v>0.25</v>
      </c>
      <c r="D40" s="12" t="s">
        <v>6</v>
      </c>
      <c r="E40" s="9">
        <v>1</v>
      </c>
      <c r="F40" s="20">
        <f>E40*C40</f>
        <v>0.25</v>
      </c>
      <c r="G40" s="17">
        <f>F40</f>
        <v>0.25</v>
      </c>
      <c r="H40" s="43">
        <v>1</v>
      </c>
      <c r="I40" s="30">
        <v>0.25</v>
      </c>
      <c r="J40" s="17">
        <f>I40</f>
        <v>0.25</v>
      </c>
      <c r="K40" s="9">
        <v>1</v>
      </c>
      <c r="L40" s="20">
        <v>0.25</v>
      </c>
      <c r="M40" s="17">
        <v>0.25</v>
      </c>
      <c r="N40" s="9">
        <v>1</v>
      </c>
      <c r="O40" s="20">
        <f>N40*C40</f>
        <v>0.25</v>
      </c>
      <c r="P40" s="17">
        <f>O40</f>
        <v>0.25</v>
      </c>
      <c r="Q40" s="9">
        <v>1</v>
      </c>
      <c r="R40" s="20">
        <f>Q40*C40</f>
        <v>0.25</v>
      </c>
      <c r="S40" s="17">
        <f>R40</f>
        <v>0.25</v>
      </c>
      <c r="T40" s="9">
        <v>1</v>
      </c>
      <c r="U40" s="20">
        <f>T40*C40</f>
        <v>0.25</v>
      </c>
      <c r="V40" s="17">
        <f>U40</f>
        <v>0.25</v>
      </c>
      <c r="W40" s="9">
        <v>1</v>
      </c>
      <c r="X40" s="20">
        <f>W40*C40</f>
        <v>0.25</v>
      </c>
      <c r="Y40" s="17">
        <f>X40</f>
        <v>0.25</v>
      </c>
      <c r="Z40" s="9">
        <v>1</v>
      </c>
      <c r="AA40" s="20">
        <f>Z40*C40</f>
        <v>0.25</v>
      </c>
      <c r="AB40" s="17">
        <f>AA40</f>
        <v>0.25</v>
      </c>
      <c r="AC40" s="9">
        <v>1</v>
      </c>
      <c r="AD40" s="20">
        <f>AC40*C40</f>
        <v>0.25</v>
      </c>
      <c r="AE40" s="17">
        <f>AD40</f>
        <v>0.25</v>
      </c>
      <c r="AF40" s="9">
        <v>1</v>
      </c>
      <c r="AG40" s="20">
        <f>AF40*C40</f>
        <v>0.25</v>
      </c>
      <c r="AH40" s="17">
        <f>AG40</f>
        <v>0.25</v>
      </c>
      <c r="AI40" s="9">
        <v>1</v>
      </c>
      <c r="AJ40" s="20">
        <f>AI40*C40</f>
        <v>0.25</v>
      </c>
      <c r="AK40" s="17">
        <f>AJ40</f>
        <v>0.25</v>
      </c>
      <c r="AL40" s="9">
        <v>1</v>
      </c>
      <c r="AM40" s="20">
        <f>AL40*C40</f>
        <v>0.25</v>
      </c>
      <c r="AN40" s="17">
        <f>AM40</f>
        <v>0.25</v>
      </c>
      <c r="AO40" s="9">
        <v>1</v>
      </c>
      <c r="AP40" s="20">
        <f>AO40*C40</f>
        <v>0.25</v>
      </c>
      <c r="AQ40" s="17">
        <f>AP40</f>
        <v>0.25</v>
      </c>
      <c r="AR40" s="9">
        <v>1</v>
      </c>
      <c r="AS40" s="20">
        <f>AR40*C40</f>
        <v>0.25</v>
      </c>
      <c r="AT40" s="17">
        <f t="shared" si="51"/>
        <v>0.25</v>
      </c>
      <c r="AU40" s="9">
        <v>1</v>
      </c>
      <c r="AV40" s="20">
        <f>AU40*C40</f>
        <v>0.25</v>
      </c>
      <c r="AW40" s="17">
        <f>AV40</f>
        <v>0.25</v>
      </c>
      <c r="AX40" s="9">
        <v>1</v>
      </c>
      <c r="AY40" s="20">
        <f>AX40*C40</f>
        <v>0.25</v>
      </c>
      <c r="AZ40" s="17">
        <f>AY40</f>
        <v>0.25</v>
      </c>
      <c r="BA40" s="9">
        <v>1</v>
      </c>
      <c r="BB40" s="20">
        <f>BA40*C40</f>
        <v>0.25</v>
      </c>
      <c r="BC40" s="17">
        <f>BB40</f>
        <v>0.25</v>
      </c>
      <c r="BD40" s="9">
        <v>1</v>
      </c>
      <c r="BE40" s="20">
        <f>BD40*C40</f>
        <v>0.25</v>
      </c>
      <c r="BF40" s="17">
        <f>BE40</f>
        <v>0.25</v>
      </c>
      <c r="BG40" s="9">
        <v>1</v>
      </c>
      <c r="BH40" s="20">
        <f>BG40*C40</f>
        <v>0.25</v>
      </c>
      <c r="BI40" s="17">
        <f>BH40</f>
        <v>0.25</v>
      </c>
      <c r="BJ40" s="9">
        <v>1</v>
      </c>
      <c r="BK40" s="20">
        <f>BJ40*C40</f>
        <v>0.25</v>
      </c>
      <c r="BL40" s="17">
        <f>BK40</f>
        <v>0.25</v>
      </c>
      <c r="BM40" s="9">
        <v>1</v>
      </c>
      <c r="BN40" s="20">
        <f>BM40*C40</f>
        <v>0.25</v>
      </c>
      <c r="BO40" s="17">
        <f>BN40</f>
        <v>0.25</v>
      </c>
      <c r="BP40" s="9">
        <v>1</v>
      </c>
      <c r="BQ40" s="20">
        <f>BP40*C40</f>
        <v>0.25</v>
      </c>
      <c r="BR40" s="17">
        <f>BQ40</f>
        <v>0.25</v>
      </c>
      <c r="BS40" s="9">
        <v>1</v>
      </c>
      <c r="BT40" s="20">
        <f>BS40*C40</f>
        <v>0.25</v>
      </c>
      <c r="BU40" s="17">
        <f>BT40</f>
        <v>0.25</v>
      </c>
      <c r="BV40" s="9">
        <v>1</v>
      </c>
      <c r="BW40" s="20">
        <f>BV40*C40</f>
        <v>0.25</v>
      </c>
      <c r="BX40" s="17">
        <f>BW40</f>
        <v>0.25</v>
      </c>
      <c r="BY40" s="9">
        <v>1</v>
      </c>
      <c r="BZ40" s="20">
        <f>BY40*C40</f>
        <v>0.25</v>
      </c>
      <c r="CA40" s="17">
        <f>BZ40</f>
        <v>0.25</v>
      </c>
      <c r="CB40" s="9">
        <v>1</v>
      </c>
      <c r="CC40" s="20">
        <f>CB40*C40</f>
        <v>0.25</v>
      </c>
      <c r="CD40" s="17">
        <f>CC40</f>
        <v>0.25</v>
      </c>
      <c r="CE40" s="9">
        <v>0</v>
      </c>
      <c r="CF40" s="20">
        <f>CE40*C40</f>
        <v>0</v>
      </c>
      <c r="CG40" s="17">
        <f>CF40</f>
        <v>0</v>
      </c>
      <c r="CH40" s="9">
        <v>1</v>
      </c>
      <c r="CI40" s="20">
        <f>CH40*C40</f>
        <v>0.25</v>
      </c>
      <c r="CJ40" s="17">
        <f>CI40</f>
        <v>0.25</v>
      </c>
      <c r="CK40" s="9">
        <v>1</v>
      </c>
      <c r="CL40" s="20">
        <f>CK40*C40</f>
        <v>0.25</v>
      </c>
      <c r="CM40" s="17">
        <f>CL40</f>
        <v>0.25</v>
      </c>
      <c r="CN40" s="9">
        <v>1</v>
      </c>
      <c r="CO40" s="20">
        <f>CN40*C40</f>
        <v>0.25</v>
      </c>
      <c r="CP40" s="17">
        <f>CO40</f>
        <v>0.25</v>
      </c>
      <c r="CQ40" s="9">
        <v>1</v>
      </c>
      <c r="CR40" s="20">
        <f>CQ40*C40</f>
        <v>0.25</v>
      </c>
      <c r="CS40" s="17">
        <f>CR40</f>
        <v>0.25</v>
      </c>
      <c r="CT40" s="9">
        <v>1</v>
      </c>
      <c r="CU40" s="20">
        <f>CT40*C40</f>
        <v>0.25</v>
      </c>
      <c r="CV40" s="17">
        <f>CU40</f>
        <v>0.25</v>
      </c>
      <c r="CW40" s="9">
        <v>1</v>
      </c>
      <c r="CX40" s="20">
        <v>0.25</v>
      </c>
      <c r="CY40" s="17">
        <f>CX40</f>
        <v>0.25</v>
      </c>
      <c r="CZ40" s="9">
        <v>1</v>
      </c>
      <c r="DA40" s="20">
        <v>0.25</v>
      </c>
      <c r="DB40" s="17">
        <f>DA40</f>
        <v>0.25</v>
      </c>
      <c r="DC40" s="9">
        <v>1</v>
      </c>
      <c r="DD40" s="20">
        <f>DC40*C40</f>
        <v>0.25</v>
      </c>
      <c r="DE40" s="17">
        <f>DD40</f>
        <v>0.25</v>
      </c>
      <c r="DF40" s="9">
        <v>1</v>
      </c>
      <c r="DG40" s="20">
        <v>0.25</v>
      </c>
      <c r="DH40" s="17">
        <v>0.25</v>
      </c>
      <c r="DI40" s="9">
        <v>1</v>
      </c>
      <c r="DJ40" s="20">
        <f>DI40*C40</f>
        <v>0.25</v>
      </c>
      <c r="DK40" s="17">
        <f>DJ40</f>
        <v>0.25</v>
      </c>
      <c r="DL40" s="9">
        <v>1</v>
      </c>
      <c r="DM40" s="20">
        <f>DL40*C40</f>
        <v>0.25</v>
      </c>
      <c r="DN40" s="17">
        <f>DM40</f>
        <v>0.25</v>
      </c>
      <c r="DO40" s="9">
        <v>1</v>
      </c>
      <c r="DP40" s="20">
        <f>DO40*C40</f>
        <v>0.25</v>
      </c>
      <c r="DQ40" s="17">
        <f>DP40</f>
        <v>0.25</v>
      </c>
      <c r="DR40" s="37">
        <f>E40+H40+K40+N40+Q40+T40+W40+Z40+AC40+AF40+AI40+AL40+AO40+AR40+AU40+BA40+BD40+AX40+BG40+BJ40+BM40+BP40+BS40+BV40+BY40+CB40+CE40+CH40+CK40+CN40+CQ40+CT40+CW40+CZ40+DC40+DF40+DI40+DL40+DO40</f>
        <v>38</v>
      </c>
      <c r="DS40" s="34">
        <f>F40+I40+L40+O40+R40+U40+X40+AA40+AD40+AG40+AJ40+AM40+AP40+AS40+AV40+BB40+BE40+AY40+BH40+BK40+BN40+BQ40+BT40+BW40+BZ40+CC40+CF40+CI40+CL40+CO40+CR40+CU40+CX40+DA40+DD40+DG40+DJ40+DM40+DP40</f>
        <v>9.5</v>
      </c>
      <c r="DT40" s="34">
        <f>G40+J40+M40+P40+S40+V40+Y40+AB40+AE40+AH40+AK40+AN40+AQ40+AT40+AW40+BC40+BF40+AZ40+BI40+BL40+BO40+BR40+BU40+BX40+CA40+CD40+CG40+CJ40+CM40+CP40+CS40+CV40+CY40+DB40+DE40+DH40+DK40+DN40+DQ40</f>
        <v>9.5</v>
      </c>
    </row>
    <row r="41" spans="1:124" s="13" customFormat="1" ht="24.75" customHeight="1">
      <c r="A41" s="12" t="s">
        <v>18</v>
      </c>
      <c r="B41" s="9" t="s">
        <v>91</v>
      </c>
      <c r="C41" s="45">
        <v>0.5</v>
      </c>
      <c r="D41" s="12" t="s">
        <v>6</v>
      </c>
      <c r="E41" s="9">
        <v>1</v>
      </c>
      <c r="F41" s="20">
        <f t="shared" si="53"/>
        <v>0.5</v>
      </c>
      <c r="G41" s="17">
        <f t="shared" si="54"/>
        <v>0.5</v>
      </c>
      <c r="H41" s="43">
        <v>1</v>
      </c>
      <c r="I41" s="30">
        <f>C41*H41</f>
        <v>0.5</v>
      </c>
      <c r="J41" s="17">
        <f t="shared" si="55"/>
        <v>0.5</v>
      </c>
      <c r="K41" s="9">
        <v>1</v>
      </c>
      <c r="L41" s="20">
        <f>C41*K41</f>
        <v>0.5</v>
      </c>
      <c r="M41" s="17">
        <f aca="true" t="shared" si="90" ref="M41:M47">L41</f>
        <v>0.5</v>
      </c>
      <c r="N41" s="9">
        <v>1</v>
      </c>
      <c r="O41" s="20">
        <f>C41*N41</f>
        <v>0.5</v>
      </c>
      <c r="P41" s="17">
        <f t="shared" si="56"/>
        <v>0.5</v>
      </c>
      <c r="Q41" s="9">
        <v>1</v>
      </c>
      <c r="R41" s="20">
        <f>C41*Q41</f>
        <v>0.5</v>
      </c>
      <c r="S41" s="17">
        <f>R41</f>
        <v>0.5</v>
      </c>
      <c r="T41" s="9">
        <v>1</v>
      </c>
      <c r="U41" s="20">
        <f>C41*T41</f>
        <v>0.5</v>
      </c>
      <c r="V41" s="17">
        <f>U41</f>
        <v>0.5</v>
      </c>
      <c r="W41" s="9">
        <v>1</v>
      </c>
      <c r="X41" s="20">
        <f>C41*W41</f>
        <v>0.5</v>
      </c>
      <c r="Y41" s="17">
        <f>X41</f>
        <v>0.5</v>
      </c>
      <c r="Z41" s="9">
        <v>1</v>
      </c>
      <c r="AA41" s="20">
        <f>C41*Z41</f>
        <v>0.5</v>
      </c>
      <c r="AB41" s="17">
        <f>AA41</f>
        <v>0.5</v>
      </c>
      <c r="AC41" s="9">
        <v>1</v>
      </c>
      <c r="AD41" s="20">
        <f>C41*AC41</f>
        <v>0.5</v>
      </c>
      <c r="AE41" s="17">
        <f>AD41</f>
        <v>0.5</v>
      </c>
      <c r="AF41" s="9">
        <v>1</v>
      </c>
      <c r="AG41" s="20">
        <f>C41*AF41</f>
        <v>0.5</v>
      </c>
      <c r="AH41" s="17">
        <f t="shared" si="62"/>
        <v>0.5</v>
      </c>
      <c r="AI41" s="9">
        <v>1</v>
      </c>
      <c r="AJ41" s="20">
        <f>C41*AI41</f>
        <v>0.5</v>
      </c>
      <c r="AK41" s="17">
        <f t="shared" si="63"/>
        <v>0.5</v>
      </c>
      <c r="AL41" s="9">
        <v>1</v>
      </c>
      <c r="AM41" s="20">
        <f>C41*AL41</f>
        <v>0.5</v>
      </c>
      <c r="AN41" s="17">
        <f t="shared" si="64"/>
        <v>0.5</v>
      </c>
      <c r="AO41" s="9">
        <v>1</v>
      </c>
      <c r="AP41" s="20">
        <f>C41*AO41</f>
        <v>0.5</v>
      </c>
      <c r="AQ41" s="17">
        <f t="shared" si="65"/>
        <v>0.5</v>
      </c>
      <c r="AR41" s="9">
        <v>1</v>
      </c>
      <c r="AS41" s="20">
        <f>C41*AR41</f>
        <v>0.5</v>
      </c>
      <c r="AT41" s="17">
        <f t="shared" si="51"/>
        <v>0.5</v>
      </c>
      <c r="AU41" s="9">
        <v>1</v>
      </c>
      <c r="AV41" s="20">
        <f>C41*AU41</f>
        <v>0.5</v>
      </c>
      <c r="AW41" s="17">
        <f t="shared" si="66"/>
        <v>0.5</v>
      </c>
      <c r="AX41" s="9">
        <v>1</v>
      </c>
      <c r="AY41" s="20">
        <f>C41*AX41</f>
        <v>0.5</v>
      </c>
      <c r="AZ41" s="17">
        <f t="shared" si="67"/>
        <v>0.5</v>
      </c>
      <c r="BA41" s="9">
        <v>1</v>
      </c>
      <c r="BB41" s="20">
        <f>C41*BA41</f>
        <v>0.5</v>
      </c>
      <c r="BC41" s="17">
        <f t="shared" si="68"/>
        <v>0.5</v>
      </c>
      <c r="BD41" s="9">
        <v>1</v>
      </c>
      <c r="BE41" s="20">
        <f>C41*BD41</f>
        <v>0.5</v>
      </c>
      <c r="BF41" s="17">
        <f t="shared" si="69"/>
        <v>0.5</v>
      </c>
      <c r="BG41" s="9">
        <v>1</v>
      </c>
      <c r="BH41" s="20">
        <f>C41*BG41</f>
        <v>0.5</v>
      </c>
      <c r="BI41" s="17">
        <f t="shared" si="70"/>
        <v>0.5</v>
      </c>
      <c r="BJ41" s="9">
        <v>1</v>
      </c>
      <c r="BK41" s="20">
        <f>C41*BJ41</f>
        <v>0.5</v>
      </c>
      <c r="BL41" s="17">
        <f t="shared" si="71"/>
        <v>0.5</v>
      </c>
      <c r="BM41" s="9">
        <v>1</v>
      </c>
      <c r="BN41" s="20">
        <f>C41*BM41</f>
        <v>0.5</v>
      </c>
      <c r="BO41" s="17">
        <f t="shared" si="72"/>
        <v>0.5</v>
      </c>
      <c r="BP41" s="9">
        <v>1</v>
      </c>
      <c r="BQ41" s="20">
        <f>C41*BP41</f>
        <v>0.5</v>
      </c>
      <c r="BR41" s="17">
        <f t="shared" si="73"/>
        <v>0.5</v>
      </c>
      <c r="BS41" s="9">
        <v>1</v>
      </c>
      <c r="BT41" s="20">
        <f>C41*BS41</f>
        <v>0.5</v>
      </c>
      <c r="BU41" s="17">
        <f t="shared" si="74"/>
        <v>0.5</v>
      </c>
      <c r="BV41" s="9">
        <v>1</v>
      </c>
      <c r="BW41" s="20">
        <f>C41*BV41</f>
        <v>0.5</v>
      </c>
      <c r="BX41" s="17">
        <f t="shared" si="75"/>
        <v>0.5</v>
      </c>
      <c r="BY41" s="9">
        <v>1</v>
      </c>
      <c r="BZ41" s="20">
        <f>C41*BY41</f>
        <v>0.5</v>
      </c>
      <c r="CA41" s="17">
        <f t="shared" si="76"/>
        <v>0.5</v>
      </c>
      <c r="CB41" s="9">
        <v>1</v>
      </c>
      <c r="CC41" s="20">
        <f>C41*CB41</f>
        <v>0.5</v>
      </c>
      <c r="CD41" s="17">
        <f t="shared" si="77"/>
        <v>0.5</v>
      </c>
      <c r="CE41" s="9">
        <v>0</v>
      </c>
      <c r="CF41" s="20">
        <f>0.4*CE41</f>
        <v>0</v>
      </c>
      <c r="CG41" s="17">
        <f t="shared" si="78"/>
        <v>0</v>
      </c>
      <c r="CH41" s="9">
        <v>1</v>
      </c>
      <c r="CI41" s="20">
        <f>C41*CH41</f>
        <v>0.5</v>
      </c>
      <c r="CJ41" s="17">
        <f t="shared" si="79"/>
        <v>0.5</v>
      </c>
      <c r="CK41" s="9">
        <v>1</v>
      </c>
      <c r="CL41" s="20">
        <f>C41*CK41</f>
        <v>0.5</v>
      </c>
      <c r="CM41" s="17">
        <f t="shared" si="80"/>
        <v>0.5</v>
      </c>
      <c r="CN41" s="9">
        <v>1</v>
      </c>
      <c r="CO41" s="20">
        <f>C41*CN41</f>
        <v>0.5</v>
      </c>
      <c r="CP41" s="17">
        <f t="shared" si="81"/>
        <v>0.5</v>
      </c>
      <c r="CQ41" s="9">
        <v>1</v>
      </c>
      <c r="CR41" s="20">
        <f>C41*CQ41</f>
        <v>0.5</v>
      </c>
      <c r="CS41" s="17">
        <f t="shared" si="82"/>
        <v>0.5</v>
      </c>
      <c r="CT41" s="9">
        <v>1</v>
      </c>
      <c r="CU41" s="20">
        <f>C41*CT41</f>
        <v>0.5</v>
      </c>
      <c r="CV41" s="17">
        <f t="shared" si="83"/>
        <v>0.5</v>
      </c>
      <c r="CW41" s="9">
        <v>1</v>
      </c>
      <c r="CX41" s="20">
        <f>C41*CW41</f>
        <v>0.5</v>
      </c>
      <c r="CY41" s="17">
        <f t="shared" si="84"/>
        <v>0.5</v>
      </c>
      <c r="CZ41" s="9">
        <v>1</v>
      </c>
      <c r="DA41" s="20">
        <f>C41*CZ41</f>
        <v>0.5</v>
      </c>
      <c r="DB41" s="17">
        <f t="shared" si="85"/>
        <v>0.5</v>
      </c>
      <c r="DC41" s="9">
        <v>1</v>
      </c>
      <c r="DD41" s="20">
        <f>C41*DC41</f>
        <v>0.5</v>
      </c>
      <c r="DE41" s="17">
        <f t="shared" si="86"/>
        <v>0.5</v>
      </c>
      <c r="DF41" s="9">
        <v>1</v>
      </c>
      <c r="DG41" s="20">
        <f>C41*DF41</f>
        <v>0.5</v>
      </c>
      <c r="DH41" s="17">
        <f aca="true" t="shared" si="91" ref="DH41:DH46">DG41</f>
        <v>0.5</v>
      </c>
      <c r="DI41" s="9">
        <v>1</v>
      </c>
      <c r="DJ41" s="20">
        <f>C41*DI41</f>
        <v>0.5</v>
      </c>
      <c r="DK41" s="17">
        <f t="shared" si="87"/>
        <v>0.5</v>
      </c>
      <c r="DL41" s="9">
        <v>1</v>
      </c>
      <c r="DM41" s="20">
        <f>C41*DL41</f>
        <v>0.5</v>
      </c>
      <c r="DN41" s="17">
        <f t="shared" si="88"/>
        <v>0.5</v>
      </c>
      <c r="DO41" s="9">
        <v>1</v>
      </c>
      <c r="DP41" s="20">
        <f>C41*DO41</f>
        <v>0.5</v>
      </c>
      <c r="DQ41" s="17">
        <f t="shared" si="89"/>
        <v>0.5</v>
      </c>
      <c r="DR41" s="37">
        <f t="shared" si="52"/>
        <v>38</v>
      </c>
      <c r="DS41" s="34">
        <f t="shared" si="52"/>
        <v>19</v>
      </c>
      <c r="DT41" s="34">
        <f t="shared" si="52"/>
        <v>19</v>
      </c>
    </row>
    <row r="42" spans="1:124" s="13" customFormat="1" ht="24.75" customHeight="1">
      <c r="A42" s="12" t="s">
        <v>19</v>
      </c>
      <c r="B42" s="9" t="s">
        <v>42</v>
      </c>
      <c r="C42" s="45">
        <v>1</v>
      </c>
      <c r="D42" s="12" t="s">
        <v>43</v>
      </c>
      <c r="E42" s="9">
        <v>1</v>
      </c>
      <c r="F42" s="38">
        <v>1</v>
      </c>
      <c r="G42" s="30">
        <f t="shared" si="54"/>
        <v>1</v>
      </c>
      <c r="H42" s="44">
        <v>1</v>
      </c>
      <c r="I42" s="30">
        <v>1</v>
      </c>
      <c r="J42" s="17">
        <f t="shared" si="55"/>
        <v>1</v>
      </c>
      <c r="K42" s="9">
        <v>1</v>
      </c>
      <c r="L42" s="39">
        <v>1</v>
      </c>
      <c r="M42" s="30">
        <f t="shared" si="90"/>
        <v>1</v>
      </c>
      <c r="N42" s="9">
        <v>1</v>
      </c>
      <c r="O42" s="38">
        <v>1</v>
      </c>
      <c r="P42" s="30">
        <f t="shared" si="56"/>
        <v>1</v>
      </c>
      <c r="Q42" s="9">
        <v>1</v>
      </c>
      <c r="R42" s="38">
        <v>1</v>
      </c>
      <c r="S42" s="30">
        <f t="shared" si="57"/>
        <v>1</v>
      </c>
      <c r="T42" s="9">
        <v>1</v>
      </c>
      <c r="U42" s="38">
        <v>1</v>
      </c>
      <c r="V42" s="30">
        <f t="shared" si="58"/>
        <v>1</v>
      </c>
      <c r="W42" s="9">
        <v>1</v>
      </c>
      <c r="X42" s="38">
        <v>1</v>
      </c>
      <c r="Y42" s="30">
        <f t="shared" si="59"/>
        <v>1</v>
      </c>
      <c r="Z42" s="9">
        <v>1</v>
      </c>
      <c r="AA42" s="38">
        <v>1</v>
      </c>
      <c r="AB42" s="30">
        <f t="shared" si="60"/>
        <v>1</v>
      </c>
      <c r="AC42" s="9">
        <v>1</v>
      </c>
      <c r="AD42" s="38">
        <v>1</v>
      </c>
      <c r="AE42" s="30">
        <f t="shared" si="61"/>
        <v>1</v>
      </c>
      <c r="AF42" s="9">
        <v>1</v>
      </c>
      <c r="AG42" s="38">
        <v>1</v>
      </c>
      <c r="AH42" s="30">
        <f t="shared" si="62"/>
        <v>1</v>
      </c>
      <c r="AI42" s="9">
        <v>1</v>
      </c>
      <c r="AJ42" s="38">
        <v>1</v>
      </c>
      <c r="AK42" s="30">
        <f t="shared" si="63"/>
        <v>1</v>
      </c>
      <c r="AL42" s="9">
        <v>1</v>
      </c>
      <c r="AM42" s="38">
        <v>1</v>
      </c>
      <c r="AN42" s="30">
        <f t="shared" si="64"/>
        <v>1</v>
      </c>
      <c r="AO42" s="9">
        <v>1</v>
      </c>
      <c r="AP42" s="38">
        <v>1</v>
      </c>
      <c r="AQ42" s="30">
        <f t="shared" si="65"/>
        <v>1</v>
      </c>
      <c r="AR42" s="9">
        <v>1</v>
      </c>
      <c r="AS42" s="38">
        <v>1</v>
      </c>
      <c r="AT42" s="30">
        <f t="shared" si="51"/>
        <v>1</v>
      </c>
      <c r="AU42" s="9">
        <v>1</v>
      </c>
      <c r="AV42" s="38">
        <v>1</v>
      </c>
      <c r="AW42" s="30">
        <f t="shared" si="66"/>
        <v>1</v>
      </c>
      <c r="AX42" s="9">
        <v>1</v>
      </c>
      <c r="AY42" s="38">
        <v>1</v>
      </c>
      <c r="AZ42" s="30">
        <f t="shared" si="67"/>
        <v>1</v>
      </c>
      <c r="BA42" s="9">
        <v>1</v>
      </c>
      <c r="BB42" s="38">
        <v>1</v>
      </c>
      <c r="BC42" s="30">
        <f t="shared" si="68"/>
        <v>1</v>
      </c>
      <c r="BD42" s="9">
        <v>1</v>
      </c>
      <c r="BE42" s="38">
        <v>1</v>
      </c>
      <c r="BF42" s="30">
        <f t="shared" si="69"/>
        <v>1</v>
      </c>
      <c r="BG42" s="9">
        <v>1</v>
      </c>
      <c r="BH42" s="38">
        <v>1</v>
      </c>
      <c r="BI42" s="30">
        <f t="shared" si="70"/>
        <v>1</v>
      </c>
      <c r="BJ42" s="9">
        <v>1</v>
      </c>
      <c r="BK42" s="38">
        <v>1</v>
      </c>
      <c r="BL42" s="30">
        <f t="shared" si="71"/>
        <v>1</v>
      </c>
      <c r="BM42" s="9">
        <v>1</v>
      </c>
      <c r="BN42" s="38">
        <v>1</v>
      </c>
      <c r="BO42" s="30">
        <f t="shared" si="72"/>
        <v>1</v>
      </c>
      <c r="BP42" s="9">
        <v>1</v>
      </c>
      <c r="BQ42" s="38">
        <v>1</v>
      </c>
      <c r="BR42" s="30">
        <f t="shared" si="73"/>
        <v>1</v>
      </c>
      <c r="BS42" s="9">
        <v>1</v>
      </c>
      <c r="BT42" s="38">
        <v>1</v>
      </c>
      <c r="BU42" s="30">
        <f t="shared" si="74"/>
        <v>1</v>
      </c>
      <c r="BV42" s="9">
        <v>1</v>
      </c>
      <c r="BW42" s="38">
        <v>1</v>
      </c>
      <c r="BX42" s="30">
        <f t="shared" si="75"/>
        <v>1</v>
      </c>
      <c r="BY42" s="9">
        <v>1</v>
      </c>
      <c r="BZ42" s="38">
        <v>1</v>
      </c>
      <c r="CA42" s="30">
        <f t="shared" si="76"/>
        <v>1</v>
      </c>
      <c r="CB42" s="9">
        <v>1</v>
      </c>
      <c r="CC42" s="38">
        <v>1</v>
      </c>
      <c r="CD42" s="30">
        <f t="shared" si="77"/>
        <v>1</v>
      </c>
      <c r="CE42" s="9">
        <v>0</v>
      </c>
      <c r="CF42" s="38">
        <v>0</v>
      </c>
      <c r="CG42" s="30">
        <f t="shared" si="78"/>
        <v>0</v>
      </c>
      <c r="CH42" s="9">
        <v>1</v>
      </c>
      <c r="CI42" s="38">
        <v>1</v>
      </c>
      <c r="CJ42" s="30">
        <f t="shared" si="79"/>
        <v>1</v>
      </c>
      <c r="CK42" s="9">
        <v>1</v>
      </c>
      <c r="CL42" s="38">
        <v>1</v>
      </c>
      <c r="CM42" s="30">
        <f t="shared" si="80"/>
        <v>1</v>
      </c>
      <c r="CN42" s="9">
        <v>1</v>
      </c>
      <c r="CO42" s="38">
        <v>1</v>
      </c>
      <c r="CP42" s="30">
        <f t="shared" si="81"/>
        <v>1</v>
      </c>
      <c r="CQ42" s="9">
        <v>1</v>
      </c>
      <c r="CR42" s="38">
        <v>1</v>
      </c>
      <c r="CS42" s="30">
        <f t="shared" si="82"/>
        <v>1</v>
      </c>
      <c r="CT42" s="9">
        <v>1</v>
      </c>
      <c r="CU42" s="38">
        <v>1</v>
      </c>
      <c r="CV42" s="30">
        <f t="shared" si="83"/>
        <v>1</v>
      </c>
      <c r="CW42" s="9">
        <v>1</v>
      </c>
      <c r="CX42" s="38">
        <v>1</v>
      </c>
      <c r="CY42" s="30">
        <f t="shared" si="84"/>
        <v>1</v>
      </c>
      <c r="CZ42" s="9">
        <v>1</v>
      </c>
      <c r="DA42" s="38">
        <v>1</v>
      </c>
      <c r="DB42" s="30">
        <f t="shared" si="85"/>
        <v>1</v>
      </c>
      <c r="DC42" s="9">
        <v>1</v>
      </c>
      <c r="DD42" s="38">
        <v>1</v>
      </c>
      <c r="DE42" s="30">
        <f t="shared" si="86"/>
        <v>1</v>
      </c>
      <c r="DF42" s="9">
        <v>1</v>
      </c>
      <c r="DG42" s="38">
        <v>1</v>
      </c>
      <c r="DH42" s="30">
        <f t="shared" si="91"/>
        <v>1</v>
      </c>
      <c r="DI42" s="9">
        <v>1</v>
      </c>
      <c r="DJ42" s="38">
        <v>1</v>
      </c>
      <c r="DK42" s="30">
        <f t="shared" si="87"/>
        <v>1</v>
      </c>
      <c r="DL42" s="9">
        <v>1</v>
      </c>
      <c r="DM42" s="38">
        <v>1</v>
      </c>
      <c r="DN42" s="30">
        <f t="shared" si="88"/>
        <v>1</v>
      </c>
      <c r="DO42" s="9">
        <v>1</v>
      </c>
      <c r="DP42" s="38">
        <v>1</v>
      </c>
      <c r="DQ42" s="30">
        <f t="shared" si="89"/>
        <v>1</v>
      </c>
      <c r="DR42" s="50">
        <f t="shared" si="52"/>
        <v>38</v>
      </c>
      <c r="DS42" s="51">
        <f t="shared" si="52"/>
        <v>38</v>
      </c>
      <c r="DT42" s="51">
        <f t="shared" si="52"/>
        <v>38</v>
      </c>
    </row>
    <row r="43" spans="1:125" s="13" customFormat="1" ht="24.75" customHeight="1">
      <c r="A43" s="12" t="s">
        <v>20</v>
      </c>
      <c r="B43" s="9" t="s">
        <v>44</v>
      </c>
      <c r="C43" s="45" t="s">
        <v>142</v>
      </c>
      <c r="D43" s="12" t="s">
        <v>6</v>
      </c>
      <c r="E43" s="9">
        <v>1</v>
      </c>
      <c r="F43" s="38">
        <v>0.15</v>
      </c>
      <c r="G43" s="30">
        <f>F43</f>
        <v>0.15</v>
      </c>
      <c r="H43" s="44">
        <v>1</v>
      </c>
      <c r="I43" s="38">
        <v>0.15</v>
      </c>
      <c r="J43" s="17">
        <f>I43</f>
        <v>0.15</v>
      </c>
      <c r="K43" s="9">
        <v>1</v>
      </c>
      <c r="L43" s="38">
        <v>0.15</v>
      </c>
      <c r="M43" s="30">
        <f t="shared" si="90"/>
        <v>0.15</v>
      </c>
      <c r="N43" s="9">
        <v>1</v>
      </c>
      <c r="O43" s="38">
        <v>0.15</v>
      </c>
      <c r="P43" s="30">
        <f t="shared" si="56"/>
        <v>0.15</v>
      </c>
      <c r="Q43" s="9">
        <v>1</v>
      </c>
      <c r="R43" s="38">
        <v>0.15</v>
      </c>
      <c r="S43" s="30">
        <f t="shared" si="57"/>
        <v>0.15</v>
      </c>
      <c r="T43" s="9">
        <v>1</v>
      </c>
      <c r="U43" s="38">
        <v>0.15</v>
      </c>
      <c r="V43" s="30">
        <f t="shared" si="58"/>
        <v>0.15</v>
      </c>
      <c r="W43" s="9">
        <v>1</v>
      </c>
      <c r="X43" s="38">
        <v>0.25</v>
      </c>
      <c r="Y43" s="30">
        <f>X43</f>
        <v>0.25</v>
      </c>
      <c r="Z43" s="9">
        <v>1</v>
      </c>
      <c r="AA43" s="38">
        <v>0.15</v>
      </c>
      <c r="AB43" s="30">
        <f t="shared" si="60"/>
        <v>0.15</v>
      </c>
      <c r="AC43" s="9">
        <v>1</v>
      </c>
      <c r="AD43" s="38">
        <v>0.15</v>
      </c>
      <c r="AE43" s="30">
        <f>AD43</f>
        <v>0.15</v>
      </c>
      <c r="AF43" s="9">
        <v>1</v>
      </c>
      <c r="AG43" s="38">
        <v>0.15</v>
      </c>
      <c r="AH43" s="30">
        <f>AG43</f>
        <v>0.15</v>
      </c>
      <c r="AI43" s="9">
        <v>1</v>
      </c>
      <c r="AJ43" s="38">
        <v>0.15</v>
      </c>
      <c r="AK43" s="30">
        <f t="shared" si="63"/>
        <v>0.15</v>
      </c>
      <c r="AL43" s="9">
        <v>1</v>
      </c>
      <c r="AM43" s="38">
        <v>0.15</v>
      </c>
      <c r="AN43" s="30">
        <f t="shared" si="64"/>
        <v>0.15</v>
      </c>
      <c r="AO43" s="9">
        <v>1</v>
      </c>
      <c r="AP43" s="38">
        <v>0.15</v>
      </c>
      <c r="AQ43" s="30">
        <f t="shared" si="65"/>
        <v>0.15</v>
      </c>
      <c r="AR43" s="9">
        <v>1</v>
      </c>
      <c r="AS43" s="38">
        <v>0.15</v>
      </c>
      <c r="AT43" s="30">
        <f t="shared" si="51"/>
        <v>0.15</v>
      </c>
      <c r="AU43" s="9">
        <v>1</v>
      </c>
      <c r="AV43" s="38">
        <v>0.25</v>
      </c>
      <c r="AW43" s="30">
        <f t="shared" si="66"/>
        <v>0.25</v>
      </c>
      <c r="AX43" s="9">
        <v>1</v>
      </c>
      <c r="AY43" s="38">
        <v>0.25</v>
      </c>
      <c r="AZ43" s="30">
        <f t="shared" si="67"/>
        <v>0.25</v>
      </c>
      <c r="BA43" s="9">
        <v>1</v>
      </c>
      <c r="BB43" s="38">
        <v>0.15</v>
      </c>
      <c r="BC43" s="30">
        <f t="shared" si="68"/>
        <v>0.15</v>
      </c>
      <c r="BD43" s="9">
        <v>1</v>
      </c>
      <c r="BE43" s="38">
        <v>0.25</v>
      </c>
      <c r="BF43" s="30">
        <f t="shared" si="69"/>
        <v>0.25</v>
      </c>
      <c r="BG43" s="9">
        <v>1</v>
      </c>
      <c r="BH43" s="38">
        <v>0.15</v>
      </c>
      <c r="BI43" s="30">
        <f t="shared" si="70"/>
        <v>0.15</v>
      </c>
      <c r="BJ43" s="9">
        <v>1</v>
      </c>
      <c r="BK43" s="38">
        <v>0.25</v>
      </c>
      <c r="BL43" s="30">
        <f t="shared" si="71"/>
        <v>0.25</v>
      </c>
      <c r="BM43" s="9">
        <v>1</v>
      </c>
      <c r="BN43" s="38">
        <v>0.15</v>
      </c>
      <c r="BO43" s="30">
        <f t="shared" si="72"/>
        <v>0.15</v>
      </c>
      <c r="BP43" s="9">
        <v>1</v>
      </c>
      <c r="BQ43" s="38">
        <v>0.25</v>
      </c>
      <c r="BR43" s="30">
        <v>0.25</v>
      </c>
      <c r="BS43" s="9">
        <v>1</v>
      </c>
      <c r="BT43" s="38">
        <v>0.15</v>
      </c>
      <c r="BU43" s="30">
        <f t="shared" si="74"/>
        <v>0.15</v>
      </c>
      <c r="BV43" s="9">
        <v>1</v>
      </c>
      <c r="BW43" s="38">
        <v>0.15</v>
      </c>
      <c r="BX43" s="30">
        <f t="shared" si="75"/>
        <v>0.15</v>
      </c>
      <c r="BY43" s="9">
        <v>1</v>
      </c>
      <c r="BZ43" s="38">
        <v>0.15</v>
      </c>
      <c r="CA43" s="30">
        <f t="shared" si="76"/>
        <v>0.15</v>
      </c>
      <c r="CB43" s="9">
        <v>1</v>
      </c>
      <c r="CC43" s="38">
        <v>0.15</v>
      </c>
      <c r="CD43" s="30">
        <f>CC43</f>
        <v>0.15</v>
      </c>
      <c r="CE43" s="9">
        <v>0</v>
      </c>
      <c r="CF43" s="38">
        <v>0</v>
      </c>
      <c r="CG43" s="30">
        <f t="shared" si="78"/>
        <v>0</v>
      </c>
      <c r="CH43" s="9">
        <v>1</v>
      </c>
      <c r="CI43" s="38">
        <v>0.15</v>
      </c>
      <c r="CJ43" s="30">
        <f t="shared" si="79"/>
        <v>0.15</v>
      </c>
      <c r="CK43" s="9">
        <v>1</v>
      </c>
      <c r="CL43" s="38">
        <v>0.15</v>
      </c>
      <c r="CM43" s="30">
        <f t="shared" si="80"/>
        <v>0.15</v>
      </c>
      <c r="CN43" s="9">
        <v>1</v>
      </c>
      <c r="CO43" s="38">
        <v>0.25</v>
      </c>
      <c r="CP43" s="30">
        <f t="shared" si="81"/>
        <v>0.25</v>
      </c>
      <c r="CQ43" s="9">
        <v>1</v>
      </c>
      <c r="CR43" s="38">
        <v>0.15</v>
      </c>
      <c r="CS43" s="30">
        <f>CR43</f>
        <v>0.15</v>
      </c>
      <c r="CT43" s="9">
        <v>1</v>
      </c>
      <c r="CU43" s="38">
        <v>0.15</v>
      </c>
      <c r="CV43" s="30">
        <f t="shared" si="83"/>
        <v>0.15</v>
      </c>
      <c r="CW43" s="9">
        <v>1</v>
      </c>
      <c r="CX43" s="38">
        <v>0.15</v>
      </c>
      <c r="CY43" s="30">
        <f t="shared" si="84"/>
        <v>0.15</v>
      </c>
      <c r="CZ43" s="9">
        <v>1</v>
      </c>
      <c r="DA43" s="38">
        <v>0.15</v>
      </c>
      <c r="DB43" s="30">
        <f t="shared" si="85"/>
        <v>0.15</v>
      </c>
      <c r="DC43" s="9">
        <v>1</v>
      </c>
      <c r="DD43" s="38">
        <v>0.15</v>
      </c>
      <c r="DE43" s="30">
        <f t="shared" si="86"/>
        <v>0.15</v>
      </c>
      <c r="DF43" s="9">
        <v>1</v>
      </c>
      <c r="DG43" s="38">
        <v>0.15</v>
      </c>
      <c r="DH43" s="30">
        <f t="shared" si="91"/>
        <v>0.15</v>
      </c>
      <c r="DI43" s="9">
        <v>1</v>
      </c>
      <c r="DJ43" s="38">
        <v>0.25</v>
      </c>
      <c r="DK43" s="30">
        <f t="shared" si="87"/>
        <v>0.25</v>
      </c>
      <c r="DL43" s="9">
        <v>1</v>
      </c>
      <c r="DM43" s="38">
        <v>0.15</v>
      </c>
      <c r="DN43" s="30">
        <f t="shared" si="88"/>
        <v>0.15</v>
      </c>
      <c r="DO43" s="9">
        <v>1</v>
      </c>
      <c r="DP43" s="38">
        <v>0.15</v>
      </c>
      <c r="DQ43" s="30">
        <f>DP43</f>
        <v>0.15</v>
      </c>
      <c r="DR43" s="50">
        <f t="shared" si="52"/>
        <v>38</v>
      </c>
      <c r="DS43" s="51">
        <f t="shared" si="52"/>
        <v>6.5000000000000036</v>
      </c>
      <c r="DT43" s="51">
        <f t="shared" si="52"/>
        <v>6.5000000000000036</v>
      </c>
      <c r="DU43" s="47"/>
    </row>
    <row r="44" spans="1:124" s="13" customFormat="1" ht="24.75" customHeight="1">
      <c r="A44" s="12" t="s">
        <v>21</v>
      </c>
      <c r="B44" s="9" t="s">
        <v>99</v>
      </c>
      <c r="C44" s="45">
        <v>0.001</v>
      </c>
      <c r="D44" s="12" t="s">
        <v>11</v>
      </c>
      <c r="E44" s="9">
        <v>2532</v>
      </c>
      <c r="F44" s="17">
        <f>E44*C44</f>
        <v>2.532</v>
      </c>
      <c r="G44" s="17">
        <f>F44</f>
        <v>2.532</v>
      </c>
      <c r="H44" s="43">
        <v>702</v>
      </c>
      <c r="I44" s="17">
        <f>H44*C44</f>
        <v>0.7020000000000001</v>
      </c>
      <c r="J44" s="17">
        <f>I44</f>
        <v>0.7020000000000001</v>
      </c>
      <c r="K44" s="9">
        <v>2596</v>
      </c>
      <c r="L44" s="17">
        <f>C44*K44</f>
        <v>2.596</v>
      </c>
      <c r="M44" s="17">
        <f t="shared" si="90"/>
        <v>2.596</v>
      </c>
      <c r="N44" s="9">
        <v>2400</v>
      </c>
      <c r="O44" s="17">
        <f>N44*C44</f>
        <v>2.4</v>
      </c>
      <c r="P44" s="17">
        <f t="shared" si="56"/>
        <v>2.4</v>
      </c>
      <c r="Q44" s="9">
        <v>1900</v>
      </c>
      <c r="R44" s="17">
        <f>Q44*C44</f>
        <v>1.9000000000000001</v>
      </c>
      <c r="S44" s="17">
        <f>R44</f>
        <v>1.9000000000000001</v>
      </c>
      <c r="T44" s="9">
        <v>2249</v>
      </c>
      <c r="U44" s="17">
        <f>T44*C44</f>
        <v>2.249</v>
      </c>
      <c r="V44" s="17">
        <f>U44</f>
        <v>2.249</v>
      </c>
      <c r="W44" s="9">
        <v>2555</v>
      </c>
      <c r="X44" s="17">
        <f>C44*W44</f>
        <v>2.555</v>
      </c>
      <c r="Y44" s="17">
        <f>X44</f>
        <v>2.555</v>
      </c>
      <c r="Z44" s="9">
        <v>1398</v>
      </c>
      <c r="AA44" s="17">
        <f>Z44*C44</f>
        <v>1.3980000000000001</v>
      </c>
      <c r="AB44" s="17">
        <f>AA44</f>
        <v>1.3980000000000001</v>
      </c>
      <c r="AC44" s="9">
        <v>2901</v>
      </c>
      <c r="AD44" s="17">
        <f>AC44*C44</f>
        <v>2.9010000000000002</v>
      </c>
      <c r="AE44" s="17">
        <f>AD44</f>
        <v>2.9010000000000002</v>
      </c>
      <c r="AF44" s="9">
        <v>4042</v>
      </c>
      <c r="AG44" s="17">
        <f>AF44*C44</f>
        <v>4.042</v>
      </c>
      <c r="AH44" s="17">
        <f>AG44</f>
        <v>4.042</v>
      </c>
      <c r="AI44" s="9">
        <v>3452</v>
      </c>
      <c r="AJ44" s="17">
        <f>AI44*C44</f>
        <v>3.452</v>
      </c>
      <c r="AK44" s="17">
        <f>AJ44</f>
        <v>3.452</v>
      </c>
      <c r="AL44" s="9">
        <v>2409</v>
      </c>
      <c r="AM44" s="17">
        <f>AL44*C44</f>
        <v>2.4090000000000003</v>
      </c>
      <c r="AN44" s="17">
        <f>AM44</f>
        <v>2.4090000000000003</v>
      </c>
      <c r="AO44" s="9">
        <v>2000</v>
      </c>
      <c r="AP44" s="17">
        <f>AO44*C44</f>
        <v>2</v>
      </c>
      <c r="AQ44" s="17">
        <f>AP44</f>
        <v>2</v>
      </c>
      <c r="AR44" s="9">
        <v>1052</v>
      </c>
      <c r="AS44" s="17">
        <f>AR44*C44</f>
        <v>1.052</v>
      </c>
      <c r="AT44" s="17">
        <f t="shared" si="51"/>
        <v>1.052</v>
      </c>
      <c r="AU44" s="9">
        <v>1381</v>
      </c>
      <c r="AV44" s="17">
        <f>AU44*C44</f>
        <v>1.381</v>
      </c>
      <c r="AW44" s="17">
        <f>AV44</f>
        <v>1.381</v>
      </c>
      <c r="AX44" s="100">
        <v>2471</v>
      </c>
      <c r="AY44" s="17">
        <f>AX44*C44</f>
        <v>2.471</v>
      </c>
      <c r="AZ44" s="17">
        <f>AY44</f>
        <v>2.471</v>
      </c>
      <c r="BA44" s="9">
        <v>1294</v>
      </c>
      <c r="BB44" s="17">
        <f>BA44*C44</f>
        <v>1.294</v>
      </c>
      <c r="BC44" s="17">
        <f>BB44</f>
        <v>1.294</v>
      </c>
      <c r="BD44" s="9">
        <v>1850</v>
      </c>
      <c r="BE44" s="17">
        <f>BD44*C44</f>
        <v>1.85</v>
      </c>
      <c r="BF44" s="17">
        <f>BE44</f>
        <v>1.85</v>
      </c>
      <c r="BG44" s="9">
        <v>934</v>
      </c>
      <c r="BH44" s="17">
        <f>BG44*C44</f>
        <v>0.934</v>
      </c>
      <c r="BI44" s="17">
        <f>BH44</f>
        <v>0.934</v>
      </c>
      <c r="BJ44" s="9">
        <v>1771</v>
      </c>
      <c r="BK44" s="17">
        <f>BJ44*C44</f>
        <v>1.7710000000000001</v>
      </c>
      <c r="BL44" s="17">
        <f>BK44</f>
        <v>1.7710000000000001</v>
      </c>
      <c r="BM44" s="9">
        <v>3700</v>
      </c>
      <c r="BN44" s="17">
        <f>BM44*C44</f>
        <v>3.7</v>
      </c>
      <c r="BO44" s="17">
        <f>BN44</f>
        <v>3.7</v>
      </c>
      <c r="BP44" s="9">
        <v>1338</v>
      </c>
      <c r="BQ44" s="17">
        <f>BP44*C44</f>
        <v>1.338</v>
      </c>
      <c r="BR44" s="17">
        <f>BQ44</f>
        <v>1.338</v>
      </c>
      <c r="BS44" s="9">
        <v>3447</v>
      </c>
      <c r="BT44" s="17">
        <f>BS44*C44</f>
        <v>3.447</v>
      </c>
      <c r="BU44" s="17">
        <f>BT44</f>
        <v>3.447</v>
      </c>
      <c r="BV44" s="9">
        <v>2900</v>
      </c>
      <c r="BW44" s="17">
        <f>BV44*C44</f>
        <v>2.9</v>
      </c>
      <c r="BX44" s="17">
        <f>BW44</f>
        <v>2.9</v>
      </c>
      <c r="BY44" s="9">
        <v>2021</v>
      </c>
      <c r="BZ44" s="17">
        <f>BY44*C44</f>
        <v>2.021</v>
      </c>
      <c r="CA44" s="17">
        <f>BZ44</f>
        <v>2.021</v>
      </c>
      <c r="CB44" s="9">
        <v>3727</v>
      </c>
      <c r="CC44" s="17">
        <f>C44*CB44</f>
        <v>3.727</v>
      </c>
      <c r="CD44" s="17">
        <f>CC44</f>
        <v>3.727</v>
      </c>
      <c r="CE44" s="9">
        <v>1283</v>
      </c>
      <c r="CF44" s="17">
        <f>CE44*C44</f>
        <v>1.283</v>
      </c>
      <c r="CG44" s="17">
        <f>CF44</f>
        <v>1.283</v>
      </c>
      <c r="CH44" s="9">
        <v>2700</v>
      </c>
      <c r="CI44" s="17">
        <f>CH44*C44</f>
        <v>2.7</v>
      </c>
      <c r="CJ44" s="17">
        <f>CI44</f>
        <v>2.7</v>
      </c>
      <c r="CK44" s="9">
        <v>2969</v>
      </c>
      <c r="CL44" s="17">
        <f>CK44*C44</f>
        <v>2.969</v>
      </c>
      <c r="CM44" s="17">
        <f>CL44</f>
        <v>2.969</v>
      </c>
      <c r="CN44" s="9">
        <v>1624</v>
      </c>
      <c r="CO44" s="17">
        <f>CN44*C44</f>
        <v>1.624</v>
      </c>
      <c r="CP44" s="17">
        <f>CO44</f>
        <v>1.624</v>
      </c>
      <c r="CQ44" s="9">
        <v>3638</v>
      </c>
      <c r="CR44" s="17">
        <f>CQ44*C44</f>
        <v>3.638</v>
      </c>
      <c r="CS44" s="17">
        <f>CR44</f>
        <v>3.638</v>
      </c>
      <c r="CT44" s="9">
        <v>3000</v>
      </c>
      <c r="CU44" s="17">
        <f>CT44*C44</f>
        <v>3</v>
      </c>
      <c r="CV44" s="17">
        <f>CU44</f>
        <v>3</v>
      </c>
      <c r="CW44" s="9">
        <v>509</v>
      </c>
      <c r="CX44" s="17">
        <f>CW44*C44</f>
        <v>0.509</v>
      </c>
      <c r="CY44" s="17">
        <f>CX44</f>
        <v>0.509</v>
      </c>
      <c r="CZ44" s="9">
        <v>480</v>
      </c>
      <c r="DA44" s="17">
        <f>CZ44*C44</f>
        <v>0.48</v>
      </c>
      <c r="DB44" s="17">
        <f>DA44</f>
        <v>0.48</v>
      </c>
      <c r="DC44" s="9">
        <v>2700</v>
      </c>
      <c r="DD44" s="17">
        <f>DC44*C44</f>
        <v>2.7</v>
      </c>
      <c r="DE44" s="17">
        <f>DD44</f>
        <v>2.7</v>
      </c>
      <c r="DF44" s="9">
        <v>2750</v>
      </c>
      <c r="DG44" s="17">
        <f>DF44*C44</f>
        <v>2.75</v>
      </c>
      <c r="DH44" s="17">
        <f t="shared" si="91"/>
        <v>2.75</v>
      </c>
      <c r="DI44" s="9">
        <v>1971</v>
      </c>
      <c r="DJ44" s="17">
        <f>DI44*C44</f>
        <v>1.971</v>
      </c>
      <c r="DK44" s="17">
        <f>DJ44</f>
        <v>1.971</v>
      </c>
      <c r="DL44" s="9">
        <v>2540</v>
      </c>
      <c r="DM44" s="17">
        <f>DL44*C44</f>
        <v>2.54</v>
      </c>
      <c r="DN44" s="17">
        <f>DM44</f>
        <v>2.54</v>
      </c>
      <c r="DO44" s="9">
        <v>3102</v>
      </c>
      <c r="DP44" s="17">
        <f>DO44*C44</f>
        <v>3.102</v>
      </c>
      <c r="DQ44" s="17">
        <f>DP44</f>
        <v>3.102</v>
      </c>
      <c r="DR44" s="37">
        <f>E44+H44+K44+N44+Q44+T44+W44+Z44+AC44+AF44+AI44+AL44+AO44+AR44+AU44+BA44+BD44+AX44+BG44+BJ44+BM44+BP44+BS44+BV44+BY44+CB44+CE44+CH44+CK44+CN44+CQ44+CT44+CW44+CZ44+DC44+DF44+DI44+DL44+DO44</f>
        <v>88288</v>
      </c>
      <c r="DS44" s="34">
        <f>F44+I44+L44+O44+R44+U44+X44+AA44+AD44+AG44+AJ44+AM44+AP44+AS44+AV44+BB44+BE44+AY44+BH44+BK44+BN44+BQ44+BT44+BW44+BZ44+CC44+CF44+CI44+CL44+CO44+CR44+CU44+CX44+DA44+DD44+DG44+DJ44+DM44+DP44</f>
        <v>88.28800000000003</v>
      </c>
      <c r="DT44" s="34">
        <f t="shared" si="52"/>
        <v>88.28800000000003</v>
      </c>
    </row>
    <row r="45" spans="1:124" s="13" customFormat="1" ht="24.75" customHeight="1">
      <c r="A45" s="12" t="s">
        <v>22</v>
      </c>
      <c r="B45" s="9" t="s">
        <v>40</v>
      </c>
      <c r="C45" s="45">
        <v>0.5</v>
      </c>
      <c r="D45" s="12" t="s">
        <v>6</v>
      </c>
      <c r="E45" s="9">
        <v>1</v>
      </c>
      <c r="F45" s="20">
        <f t="shared" si="53"/>
        <v>0.5</v>
      </c>
      <c r="G45" s="17">
        <f t="shared" si="54"/>
        <v>0.5</v>
      </c>
      <c r="H45" s="43">
        <v>1</v>
      </c>
      <c r="I45" s="30">
        <f>C45*H45</f>
        <v>0.5</v>
      </c>
      <c r="J45" s="17">
        <f t="shared" si="55"/>
        <v>0.5</v>
      </c>
      <c r="K45" s="9">
        <v>1</v>
      </c>
      <c r="L45" s="20">
        <f>K45*C45</f>
        <v>0.5</v>
      </c>
      <c r="M45" s="17">
        <f t="shared" si="90"/>
        <v>0.5</v>
      </c>
      <c r="N45" s="9">
        <v>1</v>
      </c>
      <c r="O45" s="20">
        <f>N45*F45</f>
        <v>0.5</v>
      </c>
      <c r="P45" s="17">
        <f t="shared" si="56"/>
        <v>0.5</v>
      </c>
      <c r="Q45" s="9">
        <v>1</v>
      </c>
      <c r="R45" s="20">
        <f>Q45*C45</f>
        <v>0.5</v>
      </c>
      <c r="S45" s="17">
        <f t="shared" si="57"/>
        <v>0.5</v>
      </c>
      <c r="T45" s="9">
        <v>1</v>
      </c>
      <c r="U45" s="20">
        <f>T45*C45</f>
        <v>0.5</v>
      </c>
      <c r="V45" s="17">
        <f t="shared" si="58"/>
        <v>0.5</v>
      </c>
      <c r="W45" s="9">
        <v>1</v>
      </c>
      <c r="X45" s="20">
        <f>W45*C45</f>
        <v>0.5</v>
      </c>
      <c r="Y45" s="17">
        <f t="shared" si="59"/>
        <v>0.5</v>
      </c>
      <c r="Z45" s="9">
        <v>1</v>
      </c>
      <c r="AA45" s="20">
        <f>Z45*C45</f>
        <v>0.5</v>
      </c>
      <c r="AB45" s="17">
        <f t="shared" si="60"/>
        <v>0.5</v>
      </c>
      <c r="AC45" s="9">
        <v>1</v>
      </c>
      <c r="AD45" s="20">
        <f>AC45*C45</f>
        <v>0.5</v>
      </c>
      <c r="AE45" s="17">
        <f t="shared" si="61"/>
        <v>0.5</v>
      </c>
      <c r="AF45" s="9">
        <v>1</v>
      </c>
      <c r="AG45" s="20">
        <f>AF45*C45</f>
        <v>0.5</v>
      </c>
      <c r="AH45" s="17">
        <f t="shared" si="62"/>
        <v>0.5</v>
      </c>
      <c r="AI45" s="9">
        <v>1</v>
      </c>
      <c r="AJ45" s="20">
        <f>AI45*C45</f>
        <v>0.5</v>
      </c>
      <c r="AK45" s="17">
        <f t="shared" si="63"/>
        <v>0.5</v>
      </c>
      <c r="AL45" s="9">
        <v>1</v>
      </c>
      <c r="AM45" s="20">
        <f>AL45*C45</f>
        <v>0.5</v>
      </c>
      <c r="AN45" s="17">
        <f t="shared" si="64"/>
        <v>0.5</v>
      </c>
      <c r="AO45" s="9">
        <v>1</v>
      </c>
      <c r="AP45" s="20">
        <f>AO45*C45</f>
        <v>0.5</v>
      </c>
      <c r="AQ45" s="17">
        <f t="shared" si="65"/>
        <v>0.5</v>
      </c>
      <c r="AR45" s="9">
        <v>1</v>
      </c>
      <c r="AS45" s="20">
        <f>C45*AR45</f>
        <v>0.5</v>
      </c>
      <c r="AT45" s="17">
        <f t="shared" si="51"/>
        <v>0.5</v>
      </c>
      <c r="AU45" s="9">
        <v>1</v>
      </c>
      <c r="AV45" s="20">
        <v>0.5</v>
      </c>
      <c r="AW45" s="17">
        <f t="shared" si="66"/>
        <v>0.5</v>
      </c>
      <c r="AX45" s="9">
        <v>1</v>
      </c>
      <c r="AY45" s="20">
        <f>AX45*C45</f>
        <v>0.5</v>
      </c>
      <c r="AZ45" s="17">
        <f t="shared" si="67"/>
        <v>0.5</v>
      </c>
      <c r="BA45" s="9">
        <v>1</v>
      </c>
      <c r="BB45" s="20">
        <f>BA45*C45</f>
        <v>0.5</v>
      </c>
      <c r="BC45" s="17">
        <f t="shared" si="68"/>
        <v>0.5</v>
      </c>
      <c r="BD45" s="9">
        <v>1</v>
      </c>
      <c r="BE45" s="20">
        <f>BD45*C45</f>
        <v>0.5</v>
      </c>
      <c r="BF45" s="17">
        <f t="shared" si="69"/>
        <v>0.5</v>
      </c>
      <c r="BG45" s="9">
        <v>1</v>
      </c>
      <c r="BH45" s="20">
        <f>BG45*C45</f>
        <v>0.5</v>
      </c>
      <c r="BI45" s="17">
        <f t="shared" si="70"/>
        <v>0.5</v>
      </c>
      <c r="BJ45" s="9">
        <v>1</v>
      </c>
      <c r="BK45" s="20">
        <f>BJ45*C45</f>
        <v>0.5</v>
      </c>
      <c r="BL45" s="17">
        <f t="shared" si="71"/>
        <v>0.5</v>
      </c>
      <c r="BM45" s="9">
        <v>1</v>
      </c>
      <c r="BN45" s="20">
        <f>BM45*C45</f>
        <v>0.5</v>
      </c>
      <c r="BO45" s="17">
        <f t="shared" si="72"/>
        <v>0.5</v>
      </c>
      <c r="BP45" s="9">
        <v>1</v>
      </c>
      <c r="BQ45" s="20">
        <f>BP45*C45</f>
        <v>0.5</v>
      </c>
      <c r="BR45" s="17">
        <f t="shared" si="73"/>
        <v>0.5</v>
      </c>
      <c r="BS45" s="9">
        <v>1</v>
      </c>
      <c r="BT45" s="20">
        <f>BS45*C45</f>
        <v>0.5</v>
      </c>
      <c r="BU45" s="17">
        <f t="shared" si="74"/>
        <v>0.5</v>
      </c>
      <c r="BV45" s="9">
        <v>1</v>
      </c>
      <c r="BW45" s="20">
        <f>BV45*C45</f>
        <v>0.5</v>
      </c>
      <c r="BX45" s="17">
        <f t="shared" si="75"/>
        <v>0.5</v>
      </c>
      <c r="BY45" s="9">
        <v>1</v>
      </c>
      <c r="BZ45" s="20">
        <f>BY45*C45</f>
        <v>0.5</v>
      </c>
      <c r="CA45" s="17">
        <f t="shared" si="76"/>
        <v>0.5</v>
      </c>
      <c r="CB45" s="9">
        <v>1</v>
      </c>
      <c r="CC45" s="20">
        <f>CB45*C45</f>
        <v>0.5</v>
      </c>
      <c r="CD45" s="17">
        <f t="shared" si="77"/>
        <v>0.5</v>
      </c>
      <c r="CE45" s="9">
        <v>0</v>
      </c>
      <c r="CF45" s="20">
        <f>CE45*C45</f>
        <v>0</v>
      </c>
      <c r="CG45" s="17">
        <f t="shared" si="78"/>
        <v>0</v>
      </c>
      <c r="CH45" s="9">
        <v>1</v>
      </c>
      <c r="CI45" s="20">
        <f>CH45*C45</f>
        <v>0.5</v>
      </c>
      <c r="CJ45" s="17">
        <f t="shared" si="79"/>
        <v>0.5</v>
      </c>
      <c r="CK45" s="9">
        <v>1</v>
      </c>
      <c r="CL45" s="20">
        <f>CK45*C45</f>
        <v>0.5</v>
      </c>
      <c r="CM45" s="17">
        <f t="shared" si="80"/>
        <v>0.5</v>
      </c>
      <c r="CN45" s="9">
        <v>1</v>
      </c>
      <c r="CO45" s="20">
        <f>CN45*C45</f>
        <v>0.5</v>
      </c>
      <c r="CP45" s="17">
        <f t="shared" si="81"/>
        <v>0.5</v>
      </c>
      <c r="CQ45" s="9">
        <v>1</v>
      </c>
      <c r="CR45" s="20">
        <f>CQ45*C45</f>
        <v>0.5</v>
      </c>
      <c r="CS45" s="17">
        <f t="shared" si="82"/>
        <v>0.5</v>
      </c>
      <c r="CT45" s="9">
        <v>1</v>
      </c>
      <c r="CU45" s="20">
        <f>CT45*C45</f>
        <v>0.5</v>
      </c>
      <c r="CV45" s="17">
        <f t="shared" si="83"/>
        <v>0.5</v>
      </c>
      <c r="CW45" s="9">
        <v>1</v>
      </c>
      <c r="CX45" s="20">
        <v>0.5</v>
      </c>
      <c r="CY45" s="17">
        <f t="shared" si="84"/>
        <v>0.5</v>
      </c>
      <c r="CZ45" s="9">
        <v>1</v>
      </c>
      <c r="DA45" s="20">
        <f>CZ45*C45</f>
        <v>0.5</v>
      </c>
      <c r="DB45" s="17">
        <f t="shared" si="85"/>
        <v>0.5</v>
      </c>
      <c r="DC45" s="9">
        <v>1</v>
      </c>
      <c r="DD45" s="20">
        <f>DC45*C45</f>
        <v>0.5</v>
      </c>
      <c r="DE45" s="17">
        <f t="shared" si="86"/>
        <v>0.5</v>
      </c>
      <c r="DF45" s="9">
        <v>1</v>
      </c>
      <c r="DG45" s="20">
        <f>DF45*C45</f>
        <v>0.5</v>
      </c>
      <c r="DH45" s="17">
        <f t="shared" si="91"/>
        <v>0.5</v>
      </c>
      <c r="DI45" s="9">
        <v>1</v>
      </c>
      <c r="DJ45" s="20">
        <f>DI45*C45</f>
        <v>0.5</v>
      </c>
      <c r="DK45" s="17">
        <f t="shared" si="87"/>
        <v>0.5</v>
      </c>
      <c r="DL45" s="9">
        <v>1</v>
      </c>
      <c r="DM45" s="20">
        <f>DL45*C45</f>
        <v>0.5</v>
      </c>
      <c r="DN45" s="17">
        <f t="shared" si="88"/>
        <v>0.5</v>
      </c>
      <c r="DO45" s="9">
        <v>1</v>
      </c>
      <c r="DP45" s="20">
        <f>DO45*C45</f>
        <v>0.5</v>
      </c>
      <c r="DQ45" s="17">
        <f t="shared" si="89"/>
        <v>0.5</v>
      </c>
      <c r="DR45" s="37">
        <f t="shared" si="52"/>
        <v>38</v>
      </c>
      <c r="DS45" s="34">
        <f>F45+I45+L45+O45+R45+U45+X45+AA45+AD45+AG45+AJ45+AM45+AP45+AS45+AV45+BB45+BE45+AY45+BH45+BK45+BN45+BQ45+BT45+BW45+BZ45+CC45+CF45+CI45+CL45+CO45+CR45+CU45+CX45+DA45+DD45+DG45+DJ45+DM45+DP45</f>
        <v>19</v>
      </c>
      <c r="DT45" s="34">
        <f t="shared" si="52"/>
        <v>19</v>
      </c>
    </row>
    <row r="46" spans="1:124" s="13" customFormat="1" ht="24.75" customHeight="1">
      <c r="A46" s="12" t="s">
        <v>23</v>
      </c>
      <c r="B46" s="9" t="s">
        <v>159</v>
      </c>
      <c r="C46" s="45">
        <v>0.002</v>
      </c>
      <c r="D46" s="12" t="s">
        <v>5</v>
      </c>
      <c r="E46" s="9">
        <v>2532</v>
      </c>
      <c r="F46" s="17">
        <f>E46*C46</f>
        <v>5.064</v>
      </c>
      <c r="G46" s="17">
        <f>F46</f>
        <v>5.064</v>
      </c>
      <c r="H46" s="43">
        <v>702</v>
      </c>
      <c r="I46" s="17">
        <f>H46*C46</f>
        <v>1.4040000000000001</v>
      </c>
      <c r="J46" s="17">
        <f>I46</f>
        <v>1.4040000000000001</v>
      </c>
      <c r="K46" s="9">
        <v>2596</v>
      </c>
      <c r="L46" s="17">
        <f>C46*K46</f>
        <v>5.192</v>
      </c>
      <c r="M46" s="17">
        <f>L46</f>
        <v>5.192</v>
      </c>
      <c r="N46" s="9">
        <v>2400</v>
      </c>
      <c r="O46" s="17">
        <f>N46*C46</f>
        <v>4.8</v>
      </c>
      <c r="P46" s="17">
        <f>O46</f>
        <v>4.8</v>
      </c>
      <c r="Q46" s="9">
        <v>1900</v>
      </c>
      <c r="R46" s="17">
        <f>Q46*C46</f>
        <v>3.8000000000000003</v>
      </c>
      <c r="S46" s="17">
        <f>R46</f>
        <v>3.8000000000000003</v>
      </c>
      <c r="T46" s="9">
        <v>2249</v>
      </c>
      <c r="U46" s="17">
        <f>T46*C46</f>
        <v>4.498</v>
      </c>
      <c r="V46" s="17">
        <f>U46</f>
        <v>4.498</v>
      </c>
      <c r="W46" s="9">
        <v>2555</v>
      </c>
      <c r="X46" s="17">
        <f>C46*W46</f>
        <v>5.11</v>
      </c>
      <c r="Y46" s="17">
        <f>X46</f>
        <v>5.11</v>
      </c>
      <c r="Z46" s="9">
        <v>1398</v>
      </c>
      <c r="AA46" s="17">
        <f>Z46*C46</f>
        <v>2.7960000000000003</v>
      </c>
      <c r="AB46" s="17">
        <f>AA46</f>
        <v>2.7960000000000003</v>
      </c>
      <c r="AC46" s="9">
        <v>2901</v>
      </c>
      <c r="AD46" s="17">
        <f>AC46*C46</f>
        <v>5.8020000000000005</v>
      </c>
      <c r="AE46" s="17">
        <f>AD46</f>
        <v>5.8020000000000005</v>
      </c>
      <c r="AF46" s="9">
        <v>4042</v>
      </c>
      <c r="AG46" s="17">
        <f>AF46*C46</f>
        <v>8.084</v>
      </c>
      <c r="AH46" s="17">
        <f>AG46</f>
        <v>8.084</v>
      </c>
      <c r="AI46" s="9">
        <v>3452</v>
      </c>
      <c r="AJ46" s="17">
        <f>AI46*C46</f>
        <v>6.904</v>
      </c>
      <c r="AK46" s="17">
        <f>AJ46</f>
        <v>6.904</v>
      </c>
      <c r="AL46" s="9">
        <v>2409</v>
      </c>
      <c r="AM46" s="17">
        <f>AL46*C46</f>
        <v>4.8180000000000005</v>
      </c>
      <c r="AN46" s="17">
        <f>AM46</f>
        <v>4.8180000000000005</v>
      </c>
      <c r="AO46" s="9">
        <v>2000</v>
      </c>
      <c r="AP46" s="17">
        <f>AO46*C46</f>
        <v>4</v>
      </c>
      <c r="AQ46" s="17">
        <f>AP46</f>
        <v>4</v>
      </c>
      <c r="AR46" s="9">
        <v>1052</v>
      </c>
      <c r="AS46" s="17">
        <f>AR46*C46</f>
        <v>2.104</v>
      </c>
      <c r="AT46" s="17">
        <f>AS46</f>
        <v>2.104</v>
      </c>
      <c r="AU46" s="9">
        <v>1381</v>
      </c>
      <c r="AV46" s="17">
        <f>AU46*C46</f>
        <v>2.762</v>
      </c>
      <c r="AW46" s="17">
        <f>AV46</f>
        <v>2.762</v>
      </c>
      <c r="AX46" s="100">
        <v>2471</v>
      </c>
      <c r="AY46" s="17">
        <f>AX46*C46</f>
        <v>4.942</v>
      </c>
      <c r="AZ46" s="17">
        <f>AY46</f>
        <v>4.942</v>
      </c>
      <c r="BA46" s="9">
        <v>1294</v>
      </c>
      <c r="BB46" s="17">
        <f>BA46*C46</f>
        <v>2.588</v>
      </c>
      <c r="BC46" s="17">
        <f>BB46</f>
        <v>2.588</v>
      </c>
      <c r="BD46" s="9">
        <v>1850</v>
      </c>
      <c r="BE46" s="17">
        <f>BD46*C46</f>
        <v>3.7</v>
      </c>
      <c r="BF46" s="17">
        <f>BE46</f>
        <v>3.7</v>
      </c>
      <c r="BG46" s="9">
        <v>934</v>
      </c>
      <c r="BH46" s="17">
        <f>BG46*C46</f>
        <v>1.868</v>
      </c>
      <c r="BI46" s="17">
        <f>BH46</f>
        <v>1.868</v>
      </c>
      <c r="BJ46" s="9">
        <v>1771</v>
      </c>
      <c r="BK46" s="17">
        <f>BJ46*C46</f>
        <v>3.5420000000000003</v>
      </c>
      <c r="BL46" s="17">
        <f>BK46</f>
        <v>3.5420000000000003</v>
      </c>
      <c r="BM46" s="9">
        <v>3700</v>
      </c>
      <c r="BN46" s="17">
        <f>BM46*C46</f>
        <v>7.4</v>
      </c>
      <c r="BO46" s="17">
        <f>BN46</f>
        <v>7.4</v>
      </c>
      <c r="BP46" s="9">
        <v>1338</v>
      </c>
      <c r="BQ46" s="17">
        <f>BP46*C46</f>
        <v>2.676</v>
      </c>
      <c r="BR46" s="17">
        <f>BQ46</f>
        <v>2.676</v>
      </c>
      <c r="BS46" s="9">
        <v>3447</v>
      </c>
      <c r="BT46" s="17">
        <f>BS46*C46</f>
        <v>6.894</v>
      </c>
      <c r="BU46" s="17">
        <f>BT46</f>
        <v>6.894</v>
      </c>
      <c r="BV46" s="9">
        <v>2900</v>
      </c>
      <c r="BW46" s="17">
        <f>BV46*C46</f>
        <v>5.8</v>
      </c>
      <c r="BX46" s="17">
        <f>BW46</f>
        <v>5.8</v>
      </c>
      <c r="BY46" s="9">
        <v>2021</v>
      </c>
      <c r="BZ46" s="17">
        <f>BY46*C46</f>
        <v>4.042</v>
      </c>
      <c r="CA46" s="17">
        <f>BZ46</f>
        <v>4.042</v>
      </c>
      <c r="CB46" s="9">
        <v>3727</v>
      </c>
      <c r="CC46" s="17">
        <f>C46*CB46</f>
        <v>7.454</v>
      </c>
      <c r="CD46" s="17">
        <f>CC46</f>
        <v>7.454</v>
      </c>
      <c r="CE46" s="9">
        <v>1283</v>
      </c>
      <c r="CF46" s="17">
        <f>CE46*C46</f>
        <v>2.566</v>
      </c>
      <c r="CG46" s="17">
        <f>CF46</f>
        <v>2.566</v>
      </c>
      <c r="CH46" s="9">
        <v>2700</v>
      </c>
      <c r="CI46" s="17">
        <f>CH46*C46</f>
        <v>5.4</v>
      </c>
      <c r="CJ46" s="17">
        <f>CI46</f>
        <v>5.4</v>
      </c>
      <c r="CK46" s="9">
        <v>2969</v>
      </c>
      <c r="CL46" s="17">
        <f>CK46*C46</f>
        <v>5.938</v>
      </c>
      <c r="CM46" s="17">
        <f>CL46</f>
        <v>5.938</v>
      </c>
      <c r="CN46" s="9">
        <v>1624</v>
      </c>
      <c r="CO46" s="17">
        <f>CN46*C46</f>
        <v>3.248</v>
      </c>
      <c r="CP46" s="17">
        <f>CO46</f>
        <v>3.248</v>
      </c>
      <c r="CQ46" s="9">
        <v>3638</v>
      </c>
      <c r="CR46" s="17">
        <f>CQ46*C46</f>
        <v>7.276</v>
      </c>
      <c r="CS46" s="17">
        <f>CR46</f>
        <v>7.276</v>
      </c>
      <c r="CT46" s="9">
        <v>3000</v>
      </c>
      <c r="CU46" s="17">
        <f>CT46*C46</f>
        <v>6</v>
      </c>
      <c r="CV46" s="17">
        <f>CU46</f>
        <v>6</v>
      </c>
      <c r="CW46" s="9">
        <v>509</v>
      </c>
      <c r="CX46" s="17">
        <f>CW46*C46</f>
        <v>1.018</v>
      </c>
      <c r="CY46" s="17">
        <f>CX46</f>
        <v>1.018</v>
      </c>
      <c r="CZ46" s="9">
        <v>480</v>
      </c>
      <c r="DA46" s="17">
        <f>CZ46*C46</f>
        <v>0.96</v>
      </c>
      <c r="DB46" s="17">
        <f>DA46</f>
        <v>0.96</v>
      </c>
      <c r="DC46" s="9">
        <v>2700</v>
      </c>
      <c r="DD46" s="17">
        <f>DC46*C46</f>
        <v>5.4</v>
      </c>
      <c r="DE46" s="17">
        <f>DD46</f>
        <v>5.4</v>
      </c>
      <c r="DF46" s="9">
        <v>2750</v>
      </c>
      <c r="DG46" s="17">
        <f>DF46*C46</f>
        <v>5.5</v>
      </c>
      <c r="DH46" s="17">
        <f t="shared" si="91"/>
        <v>5.5</v>
      </c>
      <c r="DI46" s="9">
        <v>1971</v>
      </c>
      <c r="DJ46" s="17">
        <f>DI46*C46</f>
        <v>3.942</v>
      </c>
      <c r="DK46" s="17">
        <f>DJ46</f>
        <v>3.942</v>
      </c>
      <c r="DL46" s="9">
        <v>2540</v>
      </c>
      <c r="DM46" s="17">
        <f>DL46*C46</f>
        <v>5.08</v>
      </c>
      <c r="DN46" s="17">
        <f>DM46</f>
        <v>5.08</v>
      </c>
      <c r="DO46" s="9">
        <v>3102</v>
      </c>
      <c r="DP46" s="17">
        <f>DO46*C46</f>
        <v>6.204</v>
      </c>
      <c r="DQ46" s="17">
        <f>DP46</f>
        <v>6.204</v>
      </c>
      <c r="DR46" s="37">
        <f>E46+H46+K46+N46+Q46+T46+W46+Z46+AC46+AF46+AI46+AL46+AO46+AR46+AU46+BA46+BD46+AX46+BG46+BJ46+BM46+BP46+BS46+BV46+BY46+CB46+CE46+CH46+CK46+CN46+CQ46+CT46+CW46+CZ46+DC46+DF46+DI46+DL46+DO46</f>
        <v>88288</v>
      </c>
      <c r="DS46" s="34">
        <f>F46+I46+L46+O46+R46+U46+X46+AA46+AD46+AG46+AJ46+AM46+AP46+AS46+AV46+BB46+BE46+AY46+BH46+BK46+BN46+BQ46+BT46+BW46+BZ46+CC46+CF46+CI46+CL46+CO46+CR46+CU46+CX46+DA46+DD46+DG46+DJ46+DM46+DP46</f>
        <v>176.57600000000005</v>
      </c>
      <c r="DT46" s="34">
        <f>G46+J46+M46+P46+S46+V46+Y46+AB46+AE46+AH46+AK46+AN46+AQ46+AT46+AW46+BC46+BF46+AZ46+BI46+BL46+BO46+BR46+BU46+BX46+CA46+CD46+CG46+CJ46+CM46+CP46+CS46+CV46+CY46+DB46+DE46+DH46+DK46+DN46+DQ46</f>
        <v>176.57600000000005</v>
      </c>
    </row>
    <row r="47" spans="1:124" s="13" customFormat="1" ht="24.75" customHeight="1">
      <c r="A47" s="12" t="s">
        <v>25</v>
      </c>
      <c r="B47" s="9" t="s">
        <v>45</v>
      </c>
      <c r="C47" s="45">
        <v>0.5</v>
      </c>
      <c r="D47" s="12" t="s">
        <v>6</v>
      </c>
      <c r="E47" s="9">
        <v>1</v>
      </c>
      <c r="F47" s="20">
        <f t="shared" si="53"/>
        <v>0.5</v>
      </c>
      <c r="G47" s="17">
        <f t="shared" si="54"/>
        <v>0.5</v>
      </c>
      <c r="H47" s="43">
        <v>1</v>
      </c>
      <c r="I47" s="30">
        <v>0.5</v>
      </c>
      <c r="J47" s="17">
        <f t="shared" si="55"/>
        <v>0.5</v>
      </c>
      <c r="K47" s="9">
        <v>1</v>
      </c>
      <c r="L47" s="20">
        <f>K47*C47</f>
        <v>0.5</v>
      </c>
      <c r="M47" s="17">
        <f t="shared" si="90"/>
        <v>0.5</v>
      </c>
      <c r="N47" s="9">
        <v>1</v>
      </c>
      <c r="O47" s="20">
        <f>N47*C47</f>
        <v>0.5</v>
      </c>
      <c r="P47" s="17">
        <f t="shared" si="56"/>
        <v>0.5</v>
      </c>
      <c r="Q47" s="9">
        <v>1</v>
      </c>
      <c r="R47" s="20">
        <f>Q47*C47</f>
        <v>0.5</v>
      </c>
      <c r="S47" s="17">
        <f t="shared" si="57"/>
        <v>0.5</v>
      </c>
      <c r="T47" s="9">
        <v>1</v>
      </c>
      <c r="U47" s="20">
        <f>T47*C47</f>
        <v>0.5</v>
      </c>
      <c r="V47" s="17">
        <f t="shared" si="58"/>
        <v>0.5</v>
      </c>
      <c r="W47" s="9">
        <v>1</v>
      </c>
      <c r="X47" s="20">
        <f>W47*C47</f>
        <v>0.5</v>
      </c>
      <c r="Y47" s="17">
        <f t="shared" si="59"/>
        <v>0.5</v>
      </c>
      <c r="Z47" s="9">
        <v>1</v>
      </c>
      <c r="AA47" s="20">
        <f>Z47*C47</f>
        <v>0.5</v>
      </c>
      <c r="AB47" s="17">
        <f t="shared" si="60"/>
        <v>0.5</v>
      </c>
      <c r="AC47" s="9">
        <v>1</v>
      </c>
      <c r="AD47" s="20">
        <f>AC47*C47</f>
        <v>0.5</v>
      </c>
      <c r="AE47" s="17">
        <f t="shared" si="61"/>
        <v>0.5</v>
      </c>
      <c r="AF47" s="9">
        <v>1</v>
      </c>
      <c r="AG47" s="20">
        <f>AF47*C47</f>
        <v>0.5</v>
      </c>
      <c r="AH47" s="17">
        <f t="shared" si="62"/>
        <v>0.5</v>
      </c>
      <c r="AI47" s="9">
        <v>1</v>
      </c>
      <c r="AJ47" s="20">
        <f>AI47*C47</f>
        <v>0.5</v>
      </c>
      <c r="AK47" s="17">
        <f t="shared" si="63"/>
        <v>0.5</v>
      </c>
      <c r="AL47" s="9">
        <v>1</v>
      </c>
      <c r="AM47" s="20">
        <f>AL47*C47</f>
        <v>0.5</v>
      </c>
      <c r="AN47" s="17">
        <f t="shared" si="64"/>
        <v>0.5</v>
      </c>
      <c r="AO47" s="9">
        <v>1</v>
      </c>
      <c r="AP47" s="20">
        <f>AO47*C47</f>
        <v>0.5</v>
      </c>
      <c r="AQ47" s="17">
        <f t="shared" si="65"/>
        <v>0.5</v>
      </c>
      <c r="AR47" s="9">
        <v>1</v>
      </c>
      <c r="AS47" s="20">
        <v>0.5</v>
      </c>
      <c r="AT47" s="17">
        <v>0.5</v>
      </c>
      <c r="AU47" s="9">
        <v>1</v>
      </c>
      <c r="AV47" s="20">
        <f>AU47*C47</f>
        <v>0.5</v>
      </c>
      <c r="AW47" s="17">
        <f t="shared" si="66"/>
        <v>0.5</v>
      </c>
      <c r="AX47" s="9">
        <v>1</v>
      </c>
      <c r="AY47" s="20">
        <f>AX47*C47</f>
        <v>0.5</v>
      </c>
      <c r="AZ47" s="17">
        <f t="shared" si="67"/>
        <v>0.5</v>
      </c>
      <c r="BA47" s="9">
        <v>1</v>
      </c>
      <c r="BB47" s="20">
        <f>BA47*C47</f>
        <v>0.5</v>
      </c>
      <c r="BC47" s="17">
        <f t="shared" si="68"/>
        <v>0.5</v>
      </c>
      <c r="BD47" s="9">
        <v>1</v>
      </c>
      <c r="BE47" s="20">
        <v>0.5</v>
      </c>
      <c r="BF47" s="17">
        <v>0.5</v>
      </c>
      <c r="BG47" s="9">
        <v>1</v>
      </c>
      <c r="BH47" s="20">
        <f>BG47*C47</f>
        <v>0.5</v>
      </c>
      <c r="BI47" s="17">
        <f t="shared" si="70"/>
        <v>0.5</v>
      </c>
      <c r="BJ47" s="9">
        <v>1</v>
      </c>
      <c r="BK47" s="20">
        <f>BJ47*C47</f>
        <v>0.5</v>
      </c>
      <c r="BL47" s="17">
        <f t="shared" si="71"/>
        <v>0.5</v>
      </c>
      <c r="BM47" s="9">
        <v>1</v>
      </c>
      <c r="BN47" s="20">
        <f>BM47*C47</f>
        <v>0.5</v>
      </c>
      <c r="BO47" s="17">
        <f t="shared" si="72"/>
        <v>0.5</v>
      </c>
      <c r="BP47" s="9">
        <v>1</v>
      </c>
      <c r="BQ47" s="20">
        <f>BP47*C47</f>
        <v>0.5</v>
      </c>
      <c r="BR47" s="17">
        <f t="shared" si="73"/>
        <v>0.5</v>
      </c>
      <c r="BS47" s="9">
        <v>1</v>
      </c>
      <c r="BT47" s="20">
        <v>0.5</v>
      </c>
      <c r="BU47" s="17">
        <v>0.5</v>
      </c>
      <c r="BV47" s="9">
        <v>1</v>
      </c>
      <c r="BW47" s="20">
        <f>BV47*C47</f>
        <v>0.5</v>
      </c>
      <c r="BX47" s="17">
        <f t="shared" si="75"/>
        <v>0.5</v>
      </c>
      <c r="BY47" s="9">
        <v>1</v>
      </c>
      <c r="BZ47" s="20">
        <f>BY47*C47</f>
        <v>0.5</v>
      </c>
      <c r="CA47" s="17">
        <f t="shared" si="76"/>
        <v>0.5</v>
      </c>
      <c r="CB47" s="9">
        <v>1</v>
      </c>
      <c r="CC47" s="20">
        <f>CB47*C47</f>
        <v>0.5</v>
      </c>
      <c r="CD47" s="17">
        <f t="shared" si="77"/>
        <v>0.5</v>
      </c>
      <c r="CE47" s="9">
        <v>0</v>
      </c>
      <c r="CF47" s="20">
        <f>CE47*C47</f>
        <v>0</v>
      </c>
      <c r="CG47" s="17">
        <f t="shared" si="78"/>
        <v>0</v>
      </c>
      <c r="CH47" s="9">
        <v>1</v>
      </c>
      <c r="CI47" s="20">
        <f>CH47*C47</f>
        <v>0.5</v>
      </c>
      <c r="CJ47" s="17">
        <f t="shared" si="79"/>
        <v>0.5</v>
      </c>
      <c r="CK47" s="9">
        <v>1</v>
      </c>
      <c r="CL47" s="20">
        <f>CK47*C47</f>
        <v>0.5</v>
      </c>
      <c r="CM47" s="17">
        <f t="shared" si="80"/>
        <v>0.5</v>
      </c>
      <c r="CN47" s="9">
        <v>1</v>
      </c>
      <c r="CO47" s="20">
        <f>CN47*C47</f>
        <v>0.5</v>
      </c>
      <c r="CP47" s="17">
        <f t="shared" si="81"/>
        <v>0.5</v>
      </c>
      <c r="CQ47" s="9">
        <v>1</v>
      </c>
      <c r="CR47" s="20">
        <f>CQ47*C47</f>
        <v>0.5</v>
      </c>
      <c r="CS47" s="17">
        <f t="shared" si="82"/>
        <v>0.5</v>
      </c>
      <c r="CT47" s="9">
        <v>1</v>
      </c>
      <c r="CU47" s="20">
        <v>0.5</v>
      </c>
      <c r="CV47" s="17">
        <v>0.5</v>
      </c>
      <c r="CW47" s="9">
        <v>1</v>
      </c>
      <c r="CX47" s="20">
        <v>0.5</v>
      </c>
      <c r="CY47" s="17">
        <v>0.5</v>
      </c>
      <c r="CZ47" s="9">
        <v>1</v>
      </c>
      <c r="DA47" s="20">
        <v>0.5</v>
      </c>
      <c r="DB47" s="17">
        <f>DA47</f>
        <v>0.5</v>
      </c>
      <c r="DC47" s="9">
        <v>1</v>
      </c>
      <c r="DD47" s="20">
        <f>DC47*C47</f>
        <v>0.5</v>
      </c>
      <c r="DE47" s="17">
        <f t="shared" si="86"/>
        <v>0.5</v>
      </c>
      <c r="DF47" s="9">
        <v>1</v>
      </c>
      <c r="DG47" s="20">
        <v>0.5</v>
      </c>
      <c r="DH47" s="17">
        <v>0.5</v>
      </c>
      <c r="DI47" s="9">
        <v>1</v>
      </c>
      <c r="DJ47" s="20">
        <f>DI47*C47</f>
        <v>0.5</v>
      </c>
      <c r="DK47" s="17">
        <f t="shared" si="87"/>
        <v>0.5</v>
      </c>
      <c r="DL47" s="9">
        <v>1</v>
      </c>
      <c r="DM47" s="20">
        <f>DL47*C47</f>
        <v>0.5</v>
      </c>
      <c r="DN47" s="17">
        <f t="shared" si="88"/>
        <v>0.5</v>
      </c>
      <c r="DO47" s="9">
        <v>1</v>
      </c>
      <c r="DP47" s="20">
        <f>DO47*C47</f>
        <v>0.5</v>
      </c>
      <c r="DQ47" s="17">
        <f t="shared" si="89"/>
        <v>0.5</v>
      </c>
      <c r="DR47" s="37">
        <f t="shared" si="52"/>
        <v>38</v>
      </c>
      <c r="DS47" s="34">
        <f t="shared" si="52"/>
        <v>19</v>
      </c>
      <c r="DT47" s="34">
        <f t="shared" si="52"/>
        <v>19</v>
      </c>
    </row>
    <row r="48" spans="1:124" s="13" customFormat="1" ht="12.75">
      <c r="A48" s="111" t="s">
        <v>113</v>
      </c>
      <c r="B48" s="112"/>
      <c r="C48" s="112"/>
      <c r="D48" s="113"/>
      <c r="E48" s="9"/>
      <c r="F48" s="29">
        <f>SUM(F37:F47)</f>
        <v>28.195999999999998</v>
      </c>
      <c r="G48" s="29">
        <f>SUM(G37:G47)</f>
        <v>28.195999999999998</v>
      </c>
      <c r="H48" s="29"/>
      <c r="I48" s="29">
        <f>SUM(I37:I47)</f>
        <v>15.506</v>
      </c>
      <c r="J48" s="29">
        <f>SUM(J37:J47)</f>
        <v>15.506</v>
      </c>
      <c r="K48" s="29"/>
      <c r="L48" s="29">
        <f>SUM(L37:L47)</f>
        <v>31.987999999999996</v>
      </c>
      <c r="M48" s="29">
        <f>SUM(M37:M47)</f>
        <v>31.987999999999996</v>
      </c>
      <c r="N48" s="29"/>
      <c r="O48" s="29">
        <f>SUM(O37:O47)</f>
        <v>31.399999999999995</v>
      </c>
      <c r="P48" s="29">
        <f>SUM(P37:P47)</f>
        <v>31.399999999999995</v>
      </c>
      <c r="Q48" s="29"/>
      <c r="R48" s="29">
        <f>SUM(R37:R47)</f>
        <v>42.49999999999999</v>
      </c>
      <c r="S48" s="29">
        <f>SUM(S37:S47)</f>
        <v>42.49999999999999</v>
      </c>
      <c r="T48" s="29"/>
      <c r="U48" s="29">
        <f>SUM(U37:U47)</f>
        <v>41.74699999999999</v>
      </c>
      <c r="V48" s="88">
        <f>SUM(V37:V47)</f>
        <v>41.74699999999999</v>
      </c>
      <c r="W48" s="29"/>
      <c r="X48" s="29">
        <f>SUM(X37:X47)</f>
        <v>37.364999999999995</v>
      </c>
      <c r="Y48" s="29">
        <f>SUM(Y37:Y47)</f>
        <v>37.364999999999995</v>
      </c>
      <c r="Z48" s="29"/>
      <c r="AA48" s="29">
        <f>SUM(AA37:AA47)</f>
        <v>28.393999999999995</v>
      </c>
      <c r="AB48" s="29">
        <f>SUM(AB37:AB47)</f>
        <v>28.393999999999995</v>
      </c>
      <c r="AC48" s="29"/>
      <c r="AD48" s="29">
        <f>SUM(AD37:AD47)</f>
        <v>47.303</v>
      </c>
      <c r="AE48" s="29">
        <f>SUM(AE37:AE47)</f>
        <v>47.303</v>
      </c>
      <c r="AF48" s="29"/>
      <c r="AG48" s="29">
        <f>SUM(AG37:AG47)</f>
        <v>65.12599999999999</v>
      </c>
      <c r="AH48" s="29">
        <f>SUM(AH37:AH47)</f>
        <v>65.12599999999999</v>
      </c>
      <c r="AI48" s="29"/>
      <c r="AJ48" s="29">
        <f>SUM(AJ37:AJ47)</f>
        <v>57.95599999999999</v>
      </c>
      <c r="AK48" s="29">
        <f>SUM(AK37:AK47)</f>
        <v>57.95599999999999</v>
      </c>
      <c r="AL48" s="29"/>
      <c r="AM48" s="29">
        <f>SUM(AM37:AM47)</f>
        <v>36.82699999999999</v>
      </c>
      <c r="AN48" s="29">
        <f>SUM(AN37:AN47)</f>
        <v>36.82699999999999</v>
      </c>
      <c r="AO48" s="29"/>
      <c r="AP48" s="29">
        <f>SUM(AP37:AP47)</f>
        <v>28.4</v>
      </c>
      <c r="AQ48" s="29">
        <f>SUM(AQ37:AQ47)</f>
        <v>28.4</v>
      </c>
      <c r="AR48" s="29"/>
      <c r="AS48" s="29">
        <f>SUM(AS37:AS47)</f>
        <v>20.156</v>
      </c>
      <c r="AT48" s="29">
        <f>SUM(AT37:AT47)</f>
        <v>20.156</v>
      </c>
      <c r="AU48" s="29"/>
      <c r="AV48" s="29">
        <f>SUM(AV37:AV47)</f>
        <v>28.442999999999998</v>
      </c>
      <c r="AW48" s="29">
        <f>SUM(AW37:AW47)</f>
        <v>28.442999999999998</v>
      </c>
      <c r="AX48" s="29"/>
      <c r="AY48" s="29">
        <f>SUM(AY37:AY47)</f>
        <v>40.713</v>
      </c>
      <c r="AZ48" s="29">
        <f>SUM(AZ37:AZ47)</f>
        <v>40.713</v>
      </c>
      <c r="BA48" s="29"/>
      <c r="BB48" s="29">
        <f>SUM(BB37:BB47)</f>
        <v>20.881999999999998</v>
      </c>
      <c r="BC48" s="29">
        <f>SUM(BC37:BC47)</f>
        <v>20.881999999999998</v>
      </c>
      <c r="BD48" s="29"/>
      <c r="BE48" s="29">
        <f>SUM(BE37:BE47)</f>
        <v>22.65</v>
      </c>
      <c r="BF48" s="29">
        <f>SUM(BF37:BF47)</f>
        <v>22.65</v>
      </c>
      <c r="BG48" s="29"/>
      <c r="BH48" s="29">
        <f>SUM(BH37:BH47)</f>
        <v>19.801999999999996</v>
      </c>
      <c r="BI48" s="29">
        <f>SUM(BI37:BI47)</f>
        <v>19.801999999999996</v>
      </c>
      <c r="BJ48" s="29"/>
      <c r="BK48" s="29">
        <f>SUM(BK37:BK47)</f>
        <v>33.213</v>
      </c>
      <c r="BL48" s="29">
        <f>SUM(BL37:BL47)</f>
        <v>33.213</v>
      </c>
      <c r="BM48" s="29"/>
      <c r="BN48" s="29">
        <f>SUM(BN37:BN47)</f>
        <v>53.3</v>
      </c>
      <c r="BO48" s="29">
        <f>SUM(BO37:BO47)</f>
        <v>53.3</v>
      </c>
      <c r="BP48" s="29"/>
      <c r="BQ48" s="29">
        <f>SUM(BQ37:BQ47)</f>
        <v>24.714</v>
      </c>
      <c r="BR48" s="29">
        <f>SUM(BR37:BR47)</f>
        <v>24.714</v>
      </c>
      <c r="BS48" s="29"/>
      <c r="BT48" s="29">
        <f>SUM(BT37:BT47)</f>
        <v>43.541</v>
      </c>
      <c r="BU48" s="29">
        <f>SUM(BU37:BU47)</f>
        <v>43.541</v>
      </c>
      <c r="BV48" s="29"/>
      <c r="BW48" s="29">
        <f>SUM(BW37:BW47)</f>
        <v>49.099999999999994</v>
      </c>
      <c r="BX48" s="29">
        <f>SUM(BX37:BX47)</f>
        <v>49.099999999999994</v>
      </c>
      <c r="BY48" s="29"/>
      <c r="BZ48" s="29">
        <f>SUM(BZ37:BZ47)</f>
        <v>35.663</v>
      </c>
      <c r="CA48" s="29">
        <f>SUM(CA37:CA47)</f>
        <v>35.663</v>
      </c>
      <c r="CB48" s="29"/>
      <c r="CC48" s="29">
        <f>SUM(CC37:CC47)</f>
        <v>56.980999999999995</v>
      </c>
      <c r="CD48" s="29">
        <f>SUM(CD37:CD47)</f>
        <v>56.980999999999995</v>
      </c>
      <c r="CE48" s="29"/>
      <c r="CF48" s="29">
        <f>SUM(CF37:CF47)</f>
        <v>5.648999999999999</v>
      </c>
      <c r="CG48" s="29">
        <f>SUM(CG37:CG47)</f>
        <v>5.648999999999999</v>
      </c>
      <c r="CH48" s="29"/>
      <c r="CI48" s="29">
        <f>SUM(CI37:CI47)</f>
        <v>37.699999999999996</v>
      </c>
      <c r="CJ48" s="29">
        <f>SUM(CJ37:CJ47)</f>
        <v>37.699999999999996</v>
      </c>
      <c r="CK48" s="29"/>
      <c r="CL48" s="29">
        <f>SUM(CL37:CL47)</f>
        <v>47.507</v>
      </c>
      <c r="CM48" s="29">
        <f>SUM(CM37:CM47)</f>
        <v>47.507</v>
      </c>
      <c r="CN48" s="29"/>
      <c r="CO48" s="29">
        <f>SUM(CO37:CO47)</f>
        <v>27.372</v>
      </c>
      <c r="CP48" s="29">
        <f>SUM(CP37:CP47)</f>
        <v>27.372</v>
      </c>
      <c r="CQ48" s="29"/>
      <c r="CR48" s="29">
        <f>SUM(CR37:CR47)</f>
        <v>51.31399999999999</v>
      </c>
      <c r="CS48" s="29">
        <f>SUM(CS37:CS47)</f>
        <v>51.31399999999999</v>
      </c>
      <c r="CT48" s="29"/>
      <c r="CU48" s="29">
        <f>SUM(CU37:CU47)</f>
        <v>49.4</v>
      </c>
      <c r="CV48" s="29">
        <f>SUM(CV37:CV47)</f>
        <v>49.4</v>
      </c>
      <c r="CW48" s="29"/>
      <c r="CX48" s="29">
        <f>SUM(CX37:CX47)</f>
        <v>16.727</v>
      </c>
      <c r="CY48" s="29">
        <f>SUM(CY37:CY47)</f>
        <v>16.727</v>
      </c>
      <c r="CZ48" s="29"/>
      <c r="DA48" s="29">
        <f>SUM(DA37:DA47)</f>
        <v>14.84</v>
      </c>
      <c r="DB48" s="29">
        <f>SUM(DB37:DB47)</f>
        <v>14.84</v>
      </c>
      <c r="DC48" s="29"/>
      <c r="DD48" s="29">
        <f>SUM(DD37:DD47)</f>
        <v>43.099999999999994</v>
      </c>
      <c r="DE48" s="29">
        <f>SUM(DE37:DE47)</f>
        <v>43.099999999999994</v>
      </c>
      <c r="DF48" s="29"/>
      <c r="DG48" s="29">
        <f>SUM(DG37:DG47)</f>
        <v>46.849999999999994</v>
      </c>
      <c r="DH48" s="29">
        <f>SUM(DH37:DH47)</f>
        <v>46.849999999999994</v>
      </c>
      <c r="DI48" s="29"/>
      <c r="DJ48" s="29">
        <f>SUM(DJ37:DJ47)</f>
        <v>30.212999999999997</v>
      </c>
      <c r="DK48" s="29">
        <f>SUM(DK37:DK47)</f>
        <v>30.212999999999997</v>
      </c>
      <c r="DL48" s="29"/>
      <c r="DM48" s="29">
        <f>SUM(DM37:DM47)</f>
        <v>40.81999999999999</v>
      </c>
      <c r="DN48" s="29">
        <f>SUM(DN37:DN47)</f>
        <v>40.81999999999999</v>
      </c>
      <c r="DO48" s="29"/>
      <c r="DP48" s="29">
        <f>SUM(DP37:DP47)</f>
        <v>46.105999999999995</v>
      </c>
      <c r="DQ48" s="29">
        <f>SUM(DQ37:DQ47)</f>
        <v>46.105999999999995</v>
      </c>
      <c r="DR48" s="37"/>
      <c r="DS48" s="34">
        <f t="shared" si="52"/>
        <v>1399.4639999999997</v>
      </c>
      <c r="DT48" s="34">
        <f t="shared" si="52"/>
        <v>1399.4639999999997</v>
      </c>
    </row>
    <row r="49" spans="1:124" s="13" customFormat="1" ht="12.75" customHeight="1">
      <c r="A49" s="107" t="s">
        <v>162</v>
      </c>
      <c r="B49" s="108"/>
      <c r="C49" s="108"/>
      <c r="D49" s="109"/>
      <c r="E49" s="10"/>
      <c r="F49" s="25">
        <f>F29+F35+F48</f>
        <v>211.62045</v>
      </c>
      <c r="G49" s="25">
        <f>G29+G35+G48</f>
        <v>211.62045</v>
      </c>
      <c r="H49" s="10"/>
      <c r="I49" s="25">
        <f>I29+I35+I48</f>
        <v>175.44075000000004</v>
      </c>
      <c r="J49" s="25">
        <f>J29+J35+J48</f>
        <v>145.44074999999998</v>
      </c>
      <c r="K49" s="10"/>
      <c r="L49" s="25">
        <f>L29+L35+L48</f>
        <v>252.48047999999997</v>
      </c>
      <c r="M49" s="25">
        <f>M29+M35+M48</f>
        <v>252.48047999999997</v>
      </c>
      <c r="N49" s="10"/>
      <c r="O49" s="25">
        <f>O29+O35+O48</f>
        <v>260.88</v>
      </c>
      <c r="P49" s="25">
        <f>P29+P35+P48</f>
        <v>255.35000000000002</v>
      </c>
      <c r="Q49" s="10"/>
      <c r="R49" s="25">
        <f>R29+R35+R48</f>
        <v>301.05313</v>
      </c>
      <c r="S49" s="25">
        <f>S29+S35+S48</f>
        <v>301.05313</v>
      </c>
      <c r="T49" s="10"/>
      <c r="U49" s="25">
        <f>U29+U35+U48</f>
        <v>310.38336000000004</v>
      </c>
      <c r="V49" s="25">
        <f>V29+V35+V48</f>
        <v>310.38336000000004</v>
      </c>
      <c r="W49" s="10"/>
      <c r="X49" s="25">
        <f>X29+X35+X48</f>
        <v>293.16510999999997</v>
      </c>
      <c r="Y49" s="25">
        <f>Y29+Y35+Y48</f>
        <v>293.16510999999997</v>
      </c>
      <c r="Z49" s="10"/>
      <c r="AA49" s="25">
        <f>AA29+AA35+AA48</f>
        <v>220.16605</v>
      </c>
      <c r="AB49" s="25">
        <f>AB29+AB35+AB48</f>
        <v>220.16605</v>
      </c>
      <c r="AC49" s="10"/>
      <c r="AD49" s="25">
        <f>AD29+AD35+AD48</f>
        <v>348.09871</v>
      </c>
      <c r="AE49" s="25">
        <f>AE29+AE35+AE48</f>
        <v>348.09871</v>
      </c>
      <c r="AF49" s="10"/>
      <c r="AG49" s="25">
        <f>AG29+AG35+AG48</f>
        <v>411.453</v>
      </c>
      <c r="AH49" s="25">
        <f>AH29+AH35+AH48</f>
        <v>351.453</v>
      </c>
      <c r="AI49" s="10"/>
      <c r="AJ49" s="25">
        <f>AJ29+AJ35+AJ48</f>
        <v>429.59614999999997</v>
      </c>
      <c r="AK49" s="25">
        <f>AK29+AK35+AK48</f>
        <v>399.59614999999997</v>
      </c>
      <c r="AL49" s="10"/>
      <c r="AM49" s="25">
        <f>AM29+AM35+AM48</f>
        <v>243.83454999999998</v>
      </c>
      <c r="AN49" s="25">
        <f>AN29+AN35+AN48</f>
        <v>243.83454999999998</v>
      </c>
      <c r="AO49" s="10"/>
      <c r="AP49" s="25">
        <f>AP29+AP35+AP48</f>
        <v>231.388</v>
      </c>
      <c r="AQ49" s="25">
        <f>AQ29+AQ35+AQ48</f>
        <v>231.388</v>
      </c>
      <c r="AR49" s="10"/>
      <c r="AS49" s="25">
        <f>AS29+AS35+AS48</f>
        <v>181.37599999999998</v>
      </c>
      <c r="AT49" s="25">
        <f>AT29+AT35+AT48</f>
        <v>181.37599999999998</v>
      </c>
      <c r="AU49" s="10"/>
      <c r="AV49" s="25">
        <f>AV29+AV35+AV48</f>
        <v>278.37307999999996</v>
      </c>
      <c r="AW49" s="25">
        <f>AW29+AW35+AW48</f>
        <v>278.37307999999996</v>
      </c>
      <c r="AX49" s="10"/>
      <c r="AY49" s="25">
        <f>AY29+AY35+AY48</f>
        <v>352.85756000000003</v>
      </c>
      <c r="AZ49" s="25">
        <f>AZ29+AZ35+AZ48</f>
        <v>352.85756000000003</v>
      </c>
      <c r="BA49" s="10"/>
      <c r="BB49" s="25">
        <f>BB29+BB35+BB48</f>
        <v>196.08805999999996</v>
      </c>
      <c r="BC49" s="25">
        <f>BC29+BC35+BC48</f>
        <v>176.08805999999996</v>
      </c>
      <c r="BD49" s="10"/>
      <c r="BE49" s="25">
        <f>BE29+BE35+BE48</f>
        <v>189.70593</v>
      </c>
      <c r="BF49" s="25">
        <f>BF29+BF35+BF48</f>
        <v>169.70593</v>
      </c>
      <c r="BG49" s="10"/>
      <c r="BH49" s="25">
        <f>BH29+BH35+BH48</f>
        <v>219.944</v>
      </c>
      <c r="BI49" s="25">
        <f>BI29+BI35+BI48</f>
        <v>219.944</v>
      </c>
      <c r="BJ49" s="10"/>
      <c r="BK49" s="25">
        <f>BK29+BK35+BK48</f>
        <v>237.30098</v>
      </c>
      <c r="BL49" s="25">
        <f>BL29+BL35+BL48</f>
        <v>234.65194</v>
      </c>
      <c r="BM49" s="10"/>
      <c r="BN49" s="25">
        <f>BN29+BN35+BN48</f>
        <v>357.08303</v>
      </c>
      <c r="BO49" s="25">
        <f>BO29+BO35+BO48</f>
        <v>307.08303</v>
      </c>
      <c r="BP49" s="10"/>
      <c r="BQ49" s="25">
        <f>BQ29+BQ35+BQ48</f>
        <v>221.76450999999997</v>
      </c>
      <c r="BR49" s="25">
        <f>BR29+BR35+BR48</f>
        <v>221.76450999999997</v>
      </c>
      <c r="BS49" s="10"/>
      <c r="BT49" s="25">
        <f>BT29+BT35+BT48</f>
        <v>392.69924000000003</v>
      </c>
      <c r="BU49" s="25">
        <f>BU29+BU35+BU48</f>
        <v>362.69924000000003</v>
      </c>
      <c r="BV49" s="10"/>
      <c r="BW49" s="25">
        <f>BW29+BW35+BW48</f>
        <v>383.01955</v>
      </c>
      <c r="BX49" s="25">
        <f>BX29+BX35+BX48</f>
        <v>383.01955</v>
      </c>
      <c r="BY49" s="10"/>
      <c r="BZ49" s="25">
        <f>BZ29+BZ35+BZ48</f>
        <v>257.931</v>
      </c>
      <c r="CA49" s="25">
        <f>CA29+CA35+CA48</f>
        <v>257.931</v>
      </c>
      <c r="CB49" s="10"/>
      <c r="CC49" s="25">
        <f>CC29+CC35+CC48</f>
        <v>487.49280000000005</v>
      </c>
      <c r="CD49" s="25">
        <f>CD29+CD35+CD48</f>
        <v>487.49280000000005</v>
      </c>
      <c r="CE49" s="10"/>
      <c r="CF49" s="25">
        <f>CF29+CF35+CF48</f>
        <v>7.687999999999999</v>
      </c>
      <c r="CG49" s="25">
        <f>CG29+CG35+CG48</f>
        <v>7.687999999999999</v>
      </c>
      <c r="CH49" s="10"/>
      <c r="CI49" s="25">
        <f>CI29+CI35+CI48</f>
        <v>355.8017299999999</v>
      </c>
      <c r="CJ49" s="25">
        <f>CJ29+CJ35+CJ48</f>
        <v>305.80172999999996</v>
      </c>
      <c r="CK49" s="10"/>
      <c r="CL49" s="25">
        <f>CL29+CL35+CL48</f>
        <v>372.49700000000007</v>
      </c>
      <c r="CM49" s="25">
        <f>CM29+CM35+CM48</f>
        <v>372.49700000000007</v>
      </c>
      <c r="CN49" s="10"/>
      <c r="CO49" s="25">
        <f>CO29+CO35+CO48</f>
        <v>237.29215999999997</v>
      </c>
      <c r="CP49" s="25">
        <f>CP29+CP35+CP48</f>
        <v>237.29215999999997</v>
      </c>
      <c r="CQ49" s="10"/>
      <c r="CR49" s="25">
        <f>CR29+CR35+CR48</f>
        <v>420.36918000000003</v>
      </c>
      <c r="CS49" s="25">
        <f>CS29+CS35+CS48</f>
        <v>420.36918000000003</v>
      </c>
      <c r="CT49" s="10"/>
      <c r="CU49" s="25">
        <f>CU29+CU35+CU48</f>
        <v>395.42382</v>
      </c>
      <c r="CV49" s="25">
        <f>CV29+CV35+CV48</f>
        <v>355.42382</v>
      </c>
      <c r="CW49" s="10"/>
      <c r="CX49" s="25">
        <f>CX29+CX35+CX48</f>
        <v>169.3167</v>
      </c>
      <c r="CY49" s="25">
        <f>CY29+CY35+CY48</f>
        <v>169.3167</v>
      </c>
      <c r="CZ49" s="10"/>
      <c r="DA49" s="25">
        <f>DA29+DA35+DA48</f>
        <v>163.02818</v>
      </c>
      <c r="DB49" s="25">
        <f>DB29+DB35+DB48</f>
        <v>163.02818</v>
      </c>
      <c r="DC49" s="10"/>
      <c r="DD49" s="25">
        <f>DD29+DD35+DD48</f>
        <v>318.04499999999996</v>
      </c>
      <c r="DE49" s="25">
        <f>DE29+DE35+DE48</f>
        <v>288.045</v>
      </c>
      <c r="DF49" s="10"/>
      <c r="DG49" s="25">
        <f>DG29+DG35+DG48</f>
        <v>336.39168000000006</v>
      </c>
      <c r="DH49" s="25">
        <f>DH29+DH35+DH48</f>
        <v>296.39167999999995</v>
      </c>
      <c r="DI49" s="10"/>
      <c r="DJ49" s="25">
        <f>DJ29+DJ35+DJ48</f>
        <v>245.50733999999997</v>
      </c>
      <c r="DK49" s="25">
        <f>DK29+DK35+DK48</f>
        <v>225.50733999999997</v>
      </c>
      <c r="DL49" s="10"/>
      <c r="DM49" s="25">
        <f>DM29+DM35+DM48</f>
        <v>368.70079</v>
      </c>
      <c r="DN49" s="25">
        <f>DN29+DN35+DN48</f>
        <v>368.70079</v>
      </c>
      <c r="DO49" s="10"/>
      <c r="DP49" s="25">
        <f>DP29+DP35+DP48</f>
        <v>388.21382</v>
      </c>
      <c r="DQ49" s="25">
        <f>DQ29+DQ35+DQ48</f>
        <v>376.7921099999999</v>
      </c>
      <c r="DR49" s="37"/>
      <c r="DS49" s="34">
        <f t="shared" si="52"/>
        <v>11223.47088</v>
      </c>
      <c r="DT49" s="34">
        <f>DT29+DT35+DT48</f>
        <v>10783.870130000001</v>
      </c>
    </row>
    <row r="50" spans="1:29" ht="12.75">
      <c r="A50" s="2"/>
      <c r="B50" s="2"/>
      <c r="C50" s="2"/>
      <c r="D50" s="2"/>
      <c r="E50" s="2"/>
      <c r="F50" s="3"/>
      <c r="G50" s="2"/>
      <c r="H50" s="2"/>
      <c r="I50" s="2"/>
      <c r="J50" s="2"/>
      <c r="K50" s="3"/>
      <c r="L50" s="2"/>
      <c r="M50" s="3"/>
      <c r="N50" s="2"/>
      <c r="O50" s="3"/>
      <c r="P50" s="2"/>
      <c r="Q50" s="3"/>
      <c r="R50" s="2"/>
      <c r="S50" s="3"/>
      <c r="T50" s="2"/>
      <c r="U50" s="3"/>
      <c r="V50" s="2"/>
      <c r="W50" s="3"/>
      <c r="X50" s="2"/>
      <c r="Y50" s="3"/>
      <c r="Z50" s="2"/>
      <c r="AA50" s="3"/>
      <c r="AB50" s="2"/>
      <c r="AC50" s="3"/>
    </row>
    <row r="51" spans="1:29" ht="12.75">
      <c r="A51" s="2"/>
      <c r="B51" s="2"/>
      <c r="C51" s="2"/>
      <c r="D51" s="2"/>
      <c r="E51" s="2"/>
      <c r="F51" s="3"/>
      <c r="G51" s="2"/>
      <c r="H51" s="2"/>
      <c r="I51" s="2"/>
      <c r="J51" s="2"/>
      <c r="K51" s="3"/>
      <c r="L51" s="2"/>
      <c r="M51" s="3"/>
      <c r="N51" s="2"/>
      <c r="O51" s="3"/>
      <c r="P51" s="2"/>
      <c r="Q51" s="3"/>
      <c r="R51" s="2"/>
      <c r="S51" s="3"/>
      <c r="T51" s="2"/>
      <c r="U51" s="3"/>
      <c r="V51" s="2"/>
      <c r="W51" s="3"/>
      <c r="X51" s="2"/>
      <c r="Y51" s="3"/>
      <c r="Z51" s="2"/>
      <c r="AA51" s="3"/>
      <c r="AB51" s="2"/>
      <c r="AC51" s="3"/>
    </row>
    <row r="52" spans="1:29" ht="12.75">
      <c r="A52" s="2"/>
      <c r="B52" s="2"/>
      <c r="C52" s="2"/>
      <c r="D52" s="2"/>
      <c r="E52" s="2"/>
      <c r="F52" s="3"/>
      <c r="G52" s="2"/>
      <c r="H52" s="2"/>
      <c r="I52" s="2"/>
      <c r="J52" s="2"/>
      <c r="K52" s="3"/>
      <c r="L52" s="2"/>
      <c r="M52" s="3"/>
      <c r="N52" s="2"/>
      <c r="O52" s="3"/>
      <c r="P52" s="2"/>
      <c r="Q52" s="3"/>
      <c r="R52" s="2"/>
      <c r="S52" s="3"/>
      <c r="T52" s="2"/>
      <c r="U52" s="3"/>
      <c r="V52" s="2"/>
      <c r="W52" s="3"/>
      <c r="X52" s="2"/>
      <c r="Y52" s="3"/>
      <c r="Z52" s="2"/>
      <c r="AA52" s="3"/>
      <c r="AB52" s="2"/>
      <c r="AC52" s="3"/>
    </row>
    <row r="53" spans="1:1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</row>
    <row r="54" spans="1:1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</row>
    <row r="55" ht="12.75">
      <c r="CH55" s="1" t="s">
        <v>148</v>
      </c>
    </row>
  </sheetData>
  <sheetProtection/>
  <mergeCells count="47">
    <mergeCell ref="CK1:CL1"/>
    <mergeCell ref="BV1:BW1"/>
    <mergeCell ref="BY1:BZ1"/>
    <mergeCell ref="DI1:DJ1"/>
    <mergeCell ref="CN1:CO1"/>
    <mergeCell ref="BJ1:BK1"/>
    <mergeCell ref="BM1:BN1"/>
    <mergeCell ref="BP1:BQ1"/>
    <mergeCell ref="BS1:BT1"/>
    <mergeCell ref="AR1:AS1"/>
    <mergeCell ref="AU1:AV1"/>
    <mergeCell ref="CB1:CC1"/>
    <mergeCell ref="CE1:CF1"/>
    <mergeCell ref="CH1:CI1"/>
    <mergeCell ref="DO1:DP1"/>
    <mergeCell ref="AX1:AY1"/>
    <mergeCell ref="BA1:BB1"/>
    <mergeCell ref="BD1:BE1"/>
    <mergeCell ref="BG1:BH1"/>
    <mergeCell ref="DR1:DS1"/>
    <mergeCell ref="CQ1:CR1"/>
    <mergeCell ref="CT1:CU1"/>
    <mergeCell ref="CW1:CX1"/>
    <mergeCell ref="CZ1:DA1"/>
    <mergeCell ref="DC1:DD1"/>
    <mergeCell ref="DF1:DG1"/>
    <mergeCell ref="DL1:DM1"/>
    <mergeCell ref="Z1:AA1"/>
    <mergeCell ref="AC1:AD1"/>
    <mergeCell ref="AF1:AG1"/>
    <mergeCell ref="AI1:AJ1"/>
    <mergeCell ref="AL1:AM1"/>
    <mergeCell ref="AO1:AP1"/>
    <mergeCell ref="Q1:R1"/>
    <mergeCell ref="A35:D35"/>
    <mergeCell ref="C1:C2"/>
    <mergeCell ref="D1:D2"/>
    <mergeCell ref="T1:U1"/>
    <mergeCell ref="W1:X1"/>
    <mergeCell ref="A2:B2"/>
    <mergeCell ref="A29:D29"/>
    <mergeCell ref="A49:D49"/>
    <mergeCell ref="E1:F1"/>
    <mergeCell ref="H1:I1"/>
    <mergeCell ref="K1:L1"/>
    <mergeCell ref="N1:O1"/>
    <mergeCell ref="A48:D48"/>
  </mergeCells>
  <printOptions/>
  <pageMargins left="0.4330708661417323" right="0.15748031496062992" top="0.7480314960629921" bottom="0.1968503937007874" header="0.35433070866141736" footer="0.15748031496062992"/>
  <pageSetup horizontalDpi="600" verticalDpi="600" orientation="portrait" paperSize="9" r:id="rId1"/>
  <headerFooter alignWithMargins="0">
    <oddHeader>&amp;C&amp;"Arial,Bold"&amp;12Bihar Education Project Council, Patna&amp;"Arial,Regular"&amp;10
Approved Activities under Management in Financial Year- 2016-17
&amp;R
(Rs. In Lakhs)</oddHeader>
  </headerFooter>
  <rowBreaks count="1" manualBreakCount="1">
    <brk id="2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12.7109375" style="0" customWidth="1"/>
    <col min="4" max="4" width="12.8515625" style="0" customWidth="1"/>
    <col min="5" max="5" width="12.00390625" style="0" customWidth="1"/>
    <col min="6" max="7" width="13.7109375" style="0" customWidth="1"/>
    <col min="8" max="8" width="14.140625" style="0" customWidth="1"/>
  </cols>
  <sheetData>
    <row r="1" spans="1:8" ht="21" customHeight="1" thickBot="1">
      <c r="A1" s="119" t="s">
        <v>158</v>
      </c>
      <c r="B1" s="119"/>
      <c r="C1" s="119"/>
      <c r="D1" s="119"/>
      <c r="E1" s="119"/>
      <c r="F1" s="119"/>
      <c r="G1" s="119"/>
      <c r="H1" s="119"/>
    </row>
    <row r="2" spans="1:8" ht="24.75" customHeight="1">
      <c r="A2" s="54" t="s">
        <v>150</v>
      </c>
      <c r="B2" s="55" t="s">
        <v>114</v>
      </c>
      <c r="C2" s="55" t="s">
        <v>149</v>
      </c>
      <c r="D2" s="55" t="s">
        <v>156</v>
      </c>
      <c r="E2" s="55" t="s">
        <v>157</v>
      </c>
      <c r="F2" s="60" t="s">
        <v>120</v>
      </c>
      <c r="G2" s="60" t="s">
        <v>121</v>
      </c>
      <c r="H2" s="56" t="s">
        <v>90</v>
      </c>
    </row>
    <row r="3" spans="1:10" ht="18" customHeight="1">
      <c r="A3" s="57">
        <v>1</v>
      </c>
      <c r="B3" s="58" t="s">
        <v>48</v>
      </c>
      <c r="C3" s="62">
        <f>'MGT&amp;MIS_2016-17'!$F$49</f>
        <v>211.62045</v>
      </c>
      <c r="D3" s="62">
        <f>'MGT&amp;MIS_2016-17'!$F$4</f>
        <v>93.56817</v>
      </c>
      <c r="E3" s="62">
        <f>'MGT&amp;MIS_2016-17'!$F$5</f>
        <v>38.77128</v>
      </c>
      <c r="F3" s="62"/>
      <c r="G3" s="61"/>
      <c r="H3" s="62"/>
      <c r="J3" s="83"/>
    </row>
    <row r="4" spans="1:10" ht="18" customHeight="1">
      <c r="A4" s="57">
        <v>2</v>
      </c>
      <c r="B4" s="58" t="s">
        <v>87</v>
      </c>
      <c r="C4" s="62">
        <f>'MGT&amp;MIS_2016-17'!$I$49</f>
        <v>175.44075000000004</v>
      </c>
      <c r="D4" s="62">
        <f>'MGT&amp;MIS_2016-17'!$I$4</f>
        <v>95.4182</v>
      </c>
      <c r="E4" s="62">
        <f>'MGT&amp;MIS_2016-17'!$I$5</f>
        <v>25.66655</v>
      </c>
      <c r="F4" s="62"/>
      <c r="G4" s="61"/>
      <c r="H4" s="62"/>
      <c r="J4" s="83"/>
    </row>
    <row r="5" spans="1:10" ht="18" customHeight="1">
      <c r="A5" s="57">
        <v>3</v>
      </c>
      <c r="B5" s="58" t="s">
        <v>50</v>
      </c>
      <c r="C5" s="62">
        <f>'MGT&amp;MIS_2016-17'!$L$49</f>
        <v>252.48047999999997</v>
      </c>
      <c r="D5" s="62">
        <f>'MGT&amp;MIS_2016-17'!$L$4</f>
        <v>107.40074</v>
      </c>
      <c r="E5" s="62">
        <f>'MGT&amp;MIS_2016-17'!$L$5</f>
        <v>60.04739</v>
      </c>
      <c r="F5" s="62"/>
      <c r="G5" s="61"/>
      <c r="H5" s="62"/>
      <c r="J5" s="83"/>
    </row>
    <row r="6" spans="1:10" ht="18" customHeight="1">
      <c r="A6" s="57">
        <v>4</v>
      </c>
      <c r="B6" s="58" t="s">
        <v>51</v>
      </c>
      <c r="C6" s="62">
        <f>'MGT&amp;MIS_2016-17'!$O$49</f>
        <v>260.88</v>
      </c>
      <c r="D6" s="62">
        <f>'MGT&amp;MIS_2016-17'!$O$4</f>
        <v>108.6</v>
      </c>
      <c r="E6" s="62">
        <f>'MGT&amp;MIS_2016-17'!$O$5</f>
        <v>47.19</v>
      </c>
      <c r="F6" s="62"/>
      <c r="G6" s="61"/>
      <c r="H6" s="62"/>
      <c r="J6" s="83"/>
    </row>
    <row r="7" spans="1:10" ht="18" customHeight="1">
      <c r="A7" s="57">
        <v>5</v>
      </c>
      <c r="B7" s="58" t="s">
        <v>52</v>
      </c>
      <c r="C7" s="62">
        <f>'MGT&amp;MIS_2016-17'!$R$49</f>
        <v>301.05313</v>
      </c>
      <c r="D7" s="62">
        <f>'MGT&amp;MIS_2016-17'!$R$4</f>
        <v>126.65715</v>
      </c>
      <c r="E7" s="62">
        <f>'MGT&amp;MIS_2016-17'!$R$5</f>
        <v>45.77598</v>
      </c>
      <c r="F7" s="62"/>
      <c r="G7" s="61"/>
      <c r="H7" s="62"/>
      <c r="J7" s="83"/>
    </row>
    <row r="8" spans="1:10" ht="18" customHeight="1">
      <c r="A8" s="57">
        <v>6</v>
      </c>
      <c r="B8" s="58" t="s">
        <v>53</v>
      </c>
      <c r="C8" s="62">
        <f>'MGT&amp;MIS_2016-17'!$U$49</f>
        <v>310.38336000000004</v>
      </c>
      <c r="D8" s="62">
        <f>'MGT&amp;MIS_2016-17'!$V$4</f>
        <v>132.936</v>
      </c>
      <c r="E8" s="62">
        <f>'MGT&amp;MIS_2016-17'!$V$5</f>
        <v>48.757</v>
      </c>
      <c r="F8" s="62"/>
      <c r="G8" s="61"/>
      <c r="H8" s="62"/>
      <c r="J8" s="83"/>
    </row>
    <row r="9" spans="1:10" ht="18" customHeight="1">
      <c r="A9" s="57">
        <v>7</v>
      </c>
      <c r="B9" s="58" t="s">
        <v>54</v>
      </c>
      <c r="C9" s="62">
        <f>'MGT&amp;MIS_2016-17'!$X$49</f>
        <v>293.16510999999997</v>
      </c>
      <c r="D9" s="62">
        <f>'MGT&amp;MIS_2016-17'!$X$4</f>
        <v>133.80546</v>
      </c>
      <c r="E9" s="62">
        <f>'MGT&amp;MIS_2016-17'!$X$5</f>
        <v>37.80774</v>
      </c>
      <c r="F9" s="62"/>
      <c r="G9" s="61"/>
      <c r="H9" s="62"/>
      <c r="J9" s="83"/>
    </row>
    <row r="10" spans="1:10" ht="18" customHeight="1">
      <c r="A10" s="57">
        <v>8</v>
      </c>
      <c r="B10" s="58" t="s">
        <v>55</v>
      </c>
      <c r="C10" s="62">
        <f>'MGT&amp;MIS_2016-17'!$AA$49</f>
        <v>220.16605</v>
      </c>
      <c r="D10" s="62">
        <f>'MGT&amp;MIS_2016-17'!$AA$4</f>
        <v>104.47011</v>
      </c>
      <c r="E10" s="62">
        <f>'MGT&amp;MIS_2016-17'!$AA$5</f>
        <v>30.42107</v>
      </c>
      <c r="F10" s="62"/>
      <c r="G10" s="61"/>
      <c r="H10" s="62"/>
      <c r="J10" s="83"/>
    </row>
    <row r="11" spans="1:10" ht="18" customHeight="1">
      <c r="A11" s="57">
        <v>9</v>
      </c>
      <c r="B11" s="58" t="s">
        <v>56</v>
      </c>
      <c r="C11" s="62">
        <f>'MGT&amp;MIS_2016-17'!$AD$49</f>
        <v>348.09871</v>
      </c>
      <c r="D11" s="62">
        <f>'MGT&amp;MIS_2016-17'!$AD$4</f>
        <v>129.63621</v>
      </c>
      <c r="E11" s="62">
        <f>'MGT&amp;MIS_2016-17'!$AD$5</f>
        <v>83.2089</v>
      </c>
      <c r="F11" s="62"/>
      <c r="G11" s="61"/>
      <c r="H11" s="62"/>
      <c r="J11" s="83"/>
    </row>
    <row r="12" spans="1:10" ht="18" customHeight="1">
      <c r="A12" s="57">
        <v>10</v>
      </c>
      <c r="B12" s="58" t="s">
        <v>115</v>
      </c>
      <c r="C12" s="62">
        <f>'MGT&amp;MIS_2016-17'!$AG$49</f>
        <v>411.453</v>
      </c>
      <c r="D12" s="62">
        <f>'MGT&amp;MIS_2016-17'!$AG$4</f>
        <v>182.99068</v>
      </c>
      <c r="E12" s="62">
        <f>'MGT&amp;MIS_2016-17'!$AG$5</f>
        <v>85.205</v>
      </c>
      <c r="F12" s="62"/>
      <c r="G12" s="61"/>
      <c r="H12" s="62"/>
      <c r="J12" s="83"/>
    </row>
    <row r="13" spans="1:10" ht="18" customHeight="1">
      <c r="A13" s="57">
        <v>11</v>
      </c>
      <c r="B13" s="58" t="s">
        <v>58</v>
      </c>
      <c r="C13" s="62">
        <f>'MGT&amp;MIS_2016-17'!$AJ$49</f>
        <v>429.59614999999997</v>
      </c>
      <c r="D13" s="62">
        <f>'MGT&amp;MIS_2016-17'!$AJ$4</f>
        <v>187.58293</v>
      </c>
      <c r="E13" s="62">
        <f>'MGT&amp;MIS_2016-17'!$AJ$5</f>
        <v>95.9183</v>
      </c>
      <c r="F13" s="62"/>
      <c r="G13" s="61"/>
      <c r="H13" s="62"/>
      <c r="J13" s="83"/>
    </row>
    <row r="14" spans="1:10" ht="18" customHeight="1">
      <c r="A14" s="57">
        <v>12</v>
      </c>
      <c r="B14" s="58" t="s">
        <v>59</v>
      </c>
      <c r="C14" s="62">
        <f>'MGT&amp;MIS_2016-17'!$AM$49</f>
        <v>243.83454999999998</v>
      </c>
      <c r="D14" s="62">
        <f>'MGT&amp;MIS_2016-17'!$AM$4</f>
        <v>119.20771</v>
      </c>
      <c r="E14" s="62">
        <f>'MGT&amp;MIS_2016-17'!$AM$5</f>
        <v>29.45238</v>
      </c>
      <c r="F14" s="62"/>
      <c r="G14" s="61"/>
      <c r="H14" s="62"/>
      <c r="J14" s="83"/>
    </row>
    <row r="15" spans="1:10" ht="18" customHeight="1">
      <c r="A15" s="57">
        <v>13</v>
      </c>
      <c r="B15" s="58" t="s">
        <v>60</v>
      </c>
      <c r="C15" s="62">
        <f>'MGT&amp;MIS_2016-17'!$AP$49</f>
        <v>231.388</v>
      </c>
      <c r="D15" s="62">
        <f>'MGT&amp;MIS_2016-17'!$AP$4</f>
        <v>95.203</v>
      </c>
      <c r="E15" s="62">
        <f>'MGT&amp;MIS_2016-17'!$AP$5</f>
        <v>38.902</v>
      </c>
      <c r="F15" s="62"/>
      <c r="G15" s="61"/>
      <c r="H15" s="62"/>
      <c r="J15" s="83"/>
    </row>
    <row r="16" spans="1:10" ht="18" customHeight="1">
      <c r="A16" s="57">
        <v>14</v>
      </c>
      <c r="B16" s="58" t="s">
        <v>61</v>
      </c>
      <c r="C16" s="62">
        <f>'MGT&amp;MIS_2016-17'!$AS$49</f>
        <v>181.37599999999998</v>
      </c>
      <c r="D16" s="62">
        <f>'MGT&amp;MIS_2016-17'!$AS$4</f>
        <v>89.02</v>
      </c>
      <c r="E16" s="62">
        <f>'MGT&amp;MIS_2016-17'!$AS$5</f>
        <v>20.9</v>
      </c>
      <c r="F16" s="62"/>
      <c r="G16" s="61"/>
      <c r="H16" s="62"/>
      <c r="J16" s="83"/>
    </row>
    <row r="17" spans="1:10" ht="18" customHeight="1">
      <c r="A17" s="57">
        <v>15</v>
      </c>
      <c r="B17" s="58" t="s">
        <v>62</v>
      </c>
      <c r="C17" s="62">
        <f>'MGT&amp;MIS_2016-17'!$AV$49</f>
        <v>278.37307999999996</v>
      </c>
      <c r="D17" s="62">
        <f>'MGT&amp;MIS_2016-17'!$AV$4</f>
        <v>104.23185</v>
      </c>
      <c r="E17" s="62">
        <f>'MGT&amp;MIS_2016-17'!$AV$5</f>
        <v>59.13036</v>
      </c>
      <c r="F17" s="62"/>
      <c r="G17" s="61"/>
      <c r="H17" s="62"/>
      <c r="J17" s="83"/>
    </row>
    <row r="18" spans="1:10" ht="18" customHeight="1">
      <c r="A18" s="57">
        <v>16</v>
      </c>
      <c r="B18" s="58" t="s">
        <v>65</v>
      </c>
      <c r="C18" s="62">
        <f>'MGT&amp;MIS_2016-17'!$AY$49</f>
        <v>352.85756000000003</v>
      </c>
      <c r="D18" s="62">
        <f>'MGT&amp;MIS_2016-17'!$AY$4</f>
        <v>136.28178</v>
      </c>
      <c r="E18" s="62">
        <f>'MGT&amp;MIS_2016-17'!$AY$5</f>
        <v>85.65195</v>
      </c>
      <c r="F18" s="62"/>
      <c r="G18" s="61"/>
      <c r="H18" s="62"/>
      <c r="J18" s="83"/>
    </row>
    <row r="19" spans="1:10" ht="18" customHeight="1">
      <c r="A19" s="57">
        <v>17</v>
      </c>
      <c r="B19" s="58" t="s">
        <v>63</v>
      </c>
      <c r="C19" s="62">
        <f>'MGT&amp;MIS_2016-17'!$BB$49</f>
        <v>196.08805999999996</v>
      </c>
      <c r="D19" s="62">
        <f>'MGT&amp;MIS_2016-17'!$BB$4</f>
        <v>93.0993</v>
      </c>
      <c r="E19" s="62">
        <f>'MGT&amp;MIS_2016-17'!$BB$5</f>
        <v>35.36638</v>
      </c>
      <c r="F19" s="62"/>
      <c r="G19" s="61"/>
      <c r="H19" s="62"/>
      <c r="J19" s="83"/>
    </row>
    <row r="20" spans="1:10" ht="18" customHeight="1">
      <c r="A20" s="57">
        <v>18</v>
      </c>
      <c r="B20" s="58" t="s">
        <v>64</v>
      </c>
      <c r="C20" s="62">
        <f>'MGT&amp;MIS_2016-17'!$BE$49</f>
        <v>189.70593</v>
      </c>
      <c r="D20" s="62">
        <f>'MGT&amp;MIS_2016-17'!$BE$4</f>
        <v>98.47032</v>
      </c>
      <c r="E20" s="62">
        <f>'MGT&amp;MIS_2016-17'!$BE$5</f>
        <v>21.65448</v>
      </c>
      <c r="F20" s="62"/>
      <c r="G20" s="61"/>
      <c r="H20" s="62"/>
      <c r="J20" s="83"/>
    </row>
    <row r="21" spans="1:10" ht="18" customHeight="1">
      <c r="A21" s="57">
        <v>19</v>
      </c>
      <c r="B21" s="58" t="s">
        <v>66</v>
      </c>
      <c r="C21" s="62">
        <f>'MGT&amp;MIS_2016-17'!$BH$49</f>
        <v>219.944</v>
      </c>
      <c r="D21" s="62">
        <f>'MGT&amp;MIS_2016-17'!$BH$4</f>
        <v>112.681</v>
      </c>
      <c r="E21" s="62">
        <f>'MGT&amp;MIS_2016-17'!$BH$5</f>
        <v>37.396</v>
      </c>
      <c r="F21" s="62"/>
      <c r="G21" s="61"/>
      <c r="H21" s="62"/>
      <c r="J21" s="83"/>
    </row>
    <row r="22" spans="1:10" ht="18" customHeight="1">
      <c r="A22" s="57">
        <v>20</v>
      </c>
      <c r="B22" s="58" t="s">
        <v>67</v>
      </c>
      <c r="C22" s="62">
        <f>'MGT&amp;MIS_2016-17'!$BK$49</f>
        <v>237.30098</v>
      </c>
      <c r="D22" s="62">
        <f>'MGT&amp;MIS_2016-17'!$BK$4</f>
        <v>111.8284</v>
      </c>
      <c r="E22" s="62">
        <f>'MGT&amp;MIS_2016-17'!$BK$5</f>
        <v>30.05129</v>
      </c>
      <c r="F22" s="62"/>
      <c r="G22" s="61"/>
      <c r="H22" s="62"/>
      <c r="J22" s="83"/>
    </row>
    <row r="23" spans="1:10" ht="18" customHeight="1">
      <c r="A23" s="57">
        <v>21</v>
      </c>
      <c r="B23" s="58" t="s">
        <v>68</v>
      </c>
      <c r="C23" s="62">
        <f>'MGT&amp;MIS_2016-17'!$BN$49</f>
        <v>357.08303</v>
      </c>
      <c r="D23" s="62">
        <f>'MGT&amp;MIS_2016-17'!$BN$4</f>
        <v>169.30462</v>
      </c>
      <c r="E23" s="62">
        <f>'MGT&amp;MIS_2016-17'!$BN$5</f>
        <v>45.3575</v>
      </c>
      <c r="F23" s="62"/>
      <c r="G23" s="61"/>
      <c r="H23" s="62"/>
      <c r="J23" s="83"/>
    </row>
    <row r="24" spans="1:10" ht="18" customHeight="1">
      <c r="A24" s="57">
        <v>22</v>
      </c>
      <c r="B24" s="58" t="s">
        <v>69</v>
      </c>
      <c r="C24" s="62">
        <f>'MGT&amp;MIS_2016-17'!$BQ$49</f>
        <v>221.76450999999997</v>
      </c>
      <c r="D24" s="62">
        <f>'MGT&amp;MIS_2016-17'!$BQ$4</f>
        <v>117.53957</v>
      </c>
      <c r="E24" s="62">
        <f>'MGT&amp;MIS_2016-17'!$BQ$5</f>
        <v>21.70854</v>
      </c>
      <c r="F24" s="62"/>
      <c r="G24" s="61"/>
      <c r="H24" s="62"/>
      <c r="J24" s="83"/>
    </row>
    <row r="25" spans="1:10" ht="18" customHeight="1">
      <c r="A25" s="57">
        <v>23</v>
      </c>
      <c r="B25" s="58" t="s">
        <v>70</v>
      </c>
      <c r="C25" s="62">
        <f>'MGT&amp;MIS_2016-17'!$BT$49</f>
        <v>392.69924000000003</v>
      </c>
      <c r="D25" s="62">
        <f>'MGT&amp;MIS_2016-17'!$BT$4</f>
        <v>167.93617</v>
      </c>
      <c r="E25" s="62">
        <f>'MGT&amp;MIS_2016-17'!$BT$5</f>
        <v>80.08212</v>
      </c>
      <c r="F25" s="62"/>
      <c r="G25" s="61"/>
      <c r="H25" s="62"/>
      <c r="J25" s="83"/>
    </row>
    <row r="26" spans="1:10" ht="18" customHeight="1">
      <c r="A26" s="57">
        <v>24</v>
      </c>
      <c r="B26" s="58" t="s">
        <v>71</v>
      </c>
      <c r="C26" s="62">
        <f>'MGT&amp;MIS_2016-17'!$BW$49</f>
        <v>383.01955</v>
      </c>
      <c r="D26" s="62">
        <f>'MGT&amp;MIS_2016-17'!$BW$4</f>
        <v>143.28711</v>
      </c>
      <c r="E26" s="62">
        <f>'MGT&amp;MIS_2016-17'!$BW$5</f>
        <v>91.02345</v>
      </c>
      <c r="F26" s="62"/>
      <c r="G26" s="61"/>
      <c r="H26" s="62"/>
      <c r="J26" s="83"/>
    </row>
    <row r="27" spans="1:10" ht="18" customHeight="1">
      <c r="A27" s="57">
        <v>25</v>
      </c>
      <c r="B27" s="58" t="s">
        <v>72</v>
      </c>
      <c r="C27" s="62">
        <f>'MGT&amp;MIS_2016-17'!$BZ$49</f>
        <v>257.931</v>
      </c>
      <c r="D27" s="62">
        <f>'MGT&amp;MIS_2016-17'!$BZ$4</f>
        <v>128.713</v>
      </c>
      <c r="E27" s="62">
        <f>'MGT&amp;MIS_2016-17'!$BZ$5</f>
        <v>30.78</v>
      </c>
      <c r="F27" s="62"/>
      <c r="G27" s="61"/>
      <c r="H27" s="62"/>
      <c r="J27" s="83"/>
    </row>
    <row r="28" spans="1:10" ht="18" customHeight="1">
      <c r="A28" s="57">
        <v>26</v>
      </c>
      <c r="B28" s="58" t="s">
        <v>116</v>
      </c>
      <c r="C28" s="62">
        <f>'MGT&amp;MIS_2016-17'!$CC$49</f>
        <v>487.49280000000005</v>
      </c>
      <c r="D28" s="62">
        <f>'MGT&amp;MIS_2016-17'!$CC$4</f>
        <v>185.178</v>
      </c>
      <c r="E28" s="62">
        <f>'MGT&amp;MIS_2016-17'!$CC$5</f>
        <v>122.5251</v>
      </c>
      <c r="F28" s="62"/>
      <c r="G28" s="61"/>
      <c r="H28" s="62"/>
      <c r="J28" s="83"/>
    </row>
    <row r="29" spans="1:10" ht="18" customHeight="1">
      <c r="A29" s="57">
        <v>27</v>
      </c>
      <c r="B29" s="58" t="s">
        <v>117</v>
      </c>
      <c r="C29" s="62">
        <f>'MGT&amp;MIS_2016-17'!$CF$49</f>
        <v>7.687999999999999</v>
      </c>
      <c r="D29" s="62">
        <f>'MGT&amp;MIS_2016-17'!$CF$4</f>
        <v>0</v>
      </c>
      <c r="E29" s="62">
        <f>'MGT&amp;MIS_2016-17'!$CF$5</f>
        <v>0</v>
      </c>
      <c r="F29" s="62"/>
      <c r="G29" s="61"/>
      <c r="H29" s="62"/>
      <c r="J29" s="83"/>
    </row>
    <row r="30" spans="1:10" ht="18" customHeight="1">
      <c r="A30" s="57">
        <v>28</v>
      </c>
      <c r="B30" s="58" t="s">
        <v>74</v>
      </c>
      <c r="C30" s="62">
        <f>'MGT&amp;MIS_2016-17'!$CI$49</f>
        <v>355.8017299999999</v>
      </c>
      <c r="D30" s="62">
        <f>'MGT&amp;MIS_2016-17'!$CI$4</f>
        <v>156.97913</v>
      </c>
      <c r="E30" s="62">
        <f>'MGT&amp;MIS_2016-17'!$CI$5</f>
        <v>87.61415</v>
      </c>
      <c r="F30" s="62"/>
      <c r="G30" s="61"/>
      <c r="H30" s="62"/>
      <c r="J30" s="83"/>
    </row>
    <row r="31" spans="1:10" ht="18" customHeight="1">
      <c r="A31" s="57">
        <v>29</v>
      </c>
      <c r="B31" s="58" t="s">
        <v>75</v>
      </c>
      <c r="C31" s="62">
        <f>'MGT&amp;MIS_2016-17'!$CL$49</f>
        <v>372.49700000000007</v>
      </c>
      <c r="D31" s="62">
        <f>'MGT&amp;MIS_2016-17'!$CL$4</f>
        <v>140.74</v>
      </c>
      <c r="E31" s="62">
        <f>'MGT&amp;MIS_2016-17'!$CL$5</f>
        <v>74.79</v>
      </c>
      <c r="F31" s="62"/>
      <c r="G31" s="61"/>
      <c r="H31" s="62"/>
      <c r="J31" s="83"/>
    </row>
    <row r="32" spans="1:10" ht="18" customHeight="1">
      <c r="A32" s="57">
        <v>30</v>
      </c>
      <c r="B32" s="58" t="s">
        <v>76</v>
      </c>
      <c r="C32" s="62">
        <f>'MGT&amp;MIS_2016-17'!$CO$49</f>
        <v>237.29215999999997</v>
      </c>
      <c r="D32" s="62">
        <f>'MGT&amp;MIS_2016-17'!$CO$4</f>
        <v>108.93183</v>
      </c>
      <c r="E32" s="62">
        <f>'MGT&amp;MIS_2016-17'!$CO$5</f>
        <v>42.99948</v>
      </c>
      <c r="F32" s="62"/>
      <c r="G32" s="61"/>
      <c r="H32" s="62"/>
      <c r="J32" s="83"/>
    </row>
    <row r="33" spans="1:10" ht="18" customHeight="1">
      <c r="A33" s="57">
        <v>31</v>
      </c>
      <c r="B33" s="58" t="s">
        <v>77</v>
      </c>
      <c r="C33" s="62">
        <f>'MGT&amp;MIS_2016-17'!$CR$49</f>
        <v>420.36918000000003</v>
      </c>
      <c r="D33" s="62">
        <f>'MGT&amp;MIS_2016-17'!$CR$4</f>
        <v>178.66538</v>
      </c>
      <c r="E33" s="62">
        <f>'MGT&amp;MIS_2016-17'!$CR$5</f>
        <v>105.01878</v>
      </c>
      <c r="F33" s="62"/>
      <c r="G33" s="61"/>
      <c r="H33" s="62"/>
      <c r="J33" s="83"/>
    </row>
    <row r="34" spans="1:10" ht="18" customHeight="1">
      <c r="A34" s="57">
        <v>32</v>
      </c>
      <c r="B34" s="58" t="s">
        <v>78</v>
      </c>
      <c r="C34" s="62">
        <f>'MGT&amp;MIS_2016-17'!$CU$49</f>
        <v>395.42382</v>
      </c>
      <c r="D34" s="62">
        <f>'MGT&amp;MIS_2016-17'!$CU$4</f>
        <v>151.37234</v>
      </c>
      <c r="E34" s="62">
        <f>'MGT&amp;MIS_2016-17'!$CU$5</f>
        <v>88.6754</v>
      </c>
      <c r="F34" s="62"/>
      <c r="G34" s="61"/>
      <c r="H34" s="62"/>
      <c r="J34" s="83"/>
    </row>
    <row r="35" spans="1:10" ht="18" customHeight="1">
      <c r="A35" s="57">
        <v>33</v>
      </c>
      <c r="B35" s="58" t="s">
        <v>79</v>
      </c>
      <c r="C35" s="62">
        <f>'MGT&amp;MIS_2016-17'!$CX$49</f>
        <v>169.3167</v>
      </c>
      <c r="D35" s="62">
        <f>'MGT&amp;MIS_2016-17'!$CX$4</f>
        <v>82.66</v>
      </c>
      <c r="E35" s="62">
        <f>'MGT&amp;MIS_2016-17'!$CX$5</f>
        <v>22.1</v>
      </c>
      <c r="F35" s="62"/>
      <c r="G35" s="61"/>
      <c r="H35" s="62"/>
      <c r="J35" s="83"/>
    </row>
    <row r="36" spans="1:10" ht="18" customHeight="1">
      <c r="A36" s="57">
        <v>34</v>
      </c>
      <c r="B36" s="58" t="s">
        <v>80</v>
      </c>
      <c r="C36" s="62">
        <f>'MGT&amp;MIS_2016-17'!$DA$49</f>
        <v>163.02818</v>
      </c>
      <c r="D36" s="62">
        <f>'MGT&amp;MIS_2016-17'!$DA$4</f>
        <v>83.87</v>
      </c>
      <c r="E36" s="62">
        <f>'MGT&amp;MIS_2016-17'!$DA$5</f>
        <v>19.494</v>
      </c>
      <c r="F36" s="62"/>
      <c r="G36" s="61"/>
      <c r="H36" s="62"/>
      <c r="J36" s="83"/>
    </row>
    <row r="37" spans="1:10" ht="18" customHeight="1">
      <c r="A37" s="57">
        <v>35</v>
      </c>
      <c r="B37" s="58" t="s">
        <v>81</v>
      </c>
      <c r="C37" s="62">
        <f>'MGT&amp;MIS_2016-17'!$DD$49</f>
        <v>318.04499999999996</v>
      </c>
      <c r="D37" s="62">
        <f>'MGT&amp;MIS_2016-17'!$DD$4</f>
        <v>143.8</v>
      </c>
      <c r="E37" s="62">
        <f>'MGT&amp;MIS_2016-17'!$DD$5</f>
        <v>57.99</v>
      </c>
      <c r="F37" s="62"/>
      <c r="G37" s="61"/>
      <c r="H37" s="62"/>
      <c r="J37" s="83"/>
    </row>
    <row r="38" spans="1:10" ht="18" customHeight="1">
      <c r="A38" s="57">
        <v>36</v>
      </c>
      <c r="B38" s="58" t="s">
        <v>82</v>
      </c>
      <c r="C38" s="62">
        <f>'MGT&amp;MIS_2016-17'!$DG$49</f>
        <v>336.39168000000006</v>
      </c>
      <c r="D38" s="62">
        <f>'MGT&amp;MIS_2016-17'!$DG$4</f>
        <v>146.65</v>
      </c>
      <c r="E38" s="62">
        <f>'MGT&amp;MIS_2016-17'!$DG$5</f>
        <v>71.99</v>
      </c>
      <c r="F38" s="62"/>
      <c r="G38" s="61"/>
      <c r="H38" s="62"/>
      <c r="J38" s="83"/>
    </row>
    <row r="39" spans="1:10" ht="18" customHeight="1">
      <c r="A39" s="57">
        <v>37</v>
      </c>
      <c r="B39" s="58" t="s">
        <v>83</v>
      </c>
      <c r="C39" s="62">
        <f>'MGT&amp;MIS_2016-17'!$DJ$49</f>
        <v>245.50733999999997</v>
      </c>
      <c r="D39" s="62">
        <f>'MGT&amp;MIS_2016-17'!$DJ$4</f>
        <v>100.70136</v>
      </c>
      <c r="E39" s="62">
        <f>'MGT&amp;MIS_2016-17'!$DJ$5</f>
        <v>53.4926</v>
      </c>
      <c r="F39" s="62"/>
      <c r="G39" s="61"/>
      <c r="H39" s="62"/>
      <c r="J39" s="83"/>
    </row>
    <row r="40" spans="1:10" ht="18" customHeight="1">
      <c r="A40" s="57">
        <v>38</v>
      </c>
      <c r="B40" s="58" t="s">
        <v>84</v>
      </c>
      <c r="C40" s="62">
        <f>'MGT&amp;MIS_2016-17'!$DM$49</f>
        <v>368.70079</v>
      </c>
      <c r="D40" s="62">
        <f>'MGT&amp;MIS_2016-17'!$DM$4</f>
        <v>141.52327</v>
      </c>
      <c r="E40" s="62">
        <f>'MGT&amp;MIS_2016-17'!$DM$5</f>
        <v>88.43519</v>
      </c>
      <c r="F40" s="62"/>
      <c r="G40" s="61"/>
      <c r="H40" s="103"/>
      <c r="J40" s="83"/>
    </row>
    <row r="41" spans="1:10" ht="18" customHeight="1">
      <c r="A41" s="57">
        <v>39</v>
      </c>
      <c r="B41" s="58" t="s">
        <v>118</v>
      </c>
      <c r="C41" s="62">
        <f>'MGT&amp;MIS_2016-17'!$DP$49</f>
        <v>388.21382</v>
      </c>
      <c r="D41" s="62">
        <f>'MGT&amp;MIS_2016-17'!$DP$4</f>
        <v>145.45921</v>
      </c>
      <c r="E41" s="62">
        <f>'MGT&amp;MIS_2016-17'!$DP$5</f>
        <v>97.4575</v>
      </c>
      <c r="F41" s="62"/>
      <c r="G41" s="61"/>
      <c r="H41" s="62"/>
      <c r="J41" s="83"/>
    </row>
    <row r="42" spans="1:8" ht="13.5" thickBot="1">
      <c r="A42" s="120" t="s">
        <v>119</v>
      </c>
      <c r="B42" s="121"/>
      <c r="C42" s="63">
        <f>SUM(C3:C41)</f>
        <v>11223.47088</v>
      </c>
      <c r="D42" s="63">
        <f>SUM(D3:D41)</f>
        <v>4856.399999999999</v>
      </c>
      <c r="E42" s="64">
        <f>SUM(E3:E41)</f>
        <v>2158.80786</v>
      </c>
      <c r="F42" s="64">
        <f>SUM(F3:F41)</f>
        <v>0</v>
      </c>
      <c r="G42" s="59">
        <f>SUM(G3:G41)</f>
        <v>0</v>
      </c>
      <c r="H42" s="59"/>
    </row>
    <row r="44" ht="12.75">
      <c r="D44" s="83"/>
    </row>
  </sheetData>
  <sheetProtection/>
  <autoFilter ref="A2:H42"/>
  <mergeCells count="2">
    <mergeCell ref="A1:H1"/>
    <mergeCell ref="A42:B42"/>
  </mergeCells>
  <printOptions horizontalCentered="1"/>
  <pageMargins left="0.21" right="0.16" top="0.37" bottom="0.37" header="0.27" footer="0.2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E42"/>
    </sheetView>
  </sheetViews>
  <sheetFormatPr defaultColWidth="9.140625" defaultRowHeight="12.75"/>
  <cols>
    <col min="1" max="1" width="6.57421875" style="0" customWidth="1"/>
    <col min="2" max="2" width="16.140625" style="0" customWidth="1"/>
    <col min="3" max="3" width="23.421875" style="0" customWidth="1"/>
    <col min="4" max="4" width="17.7109375" style="0" customWidth="1"/>
    <col min="5" max="5" width="12.00390625" style="0" customWidth="1"/>
  </cols>
  <sheetData>
    <row r="1" spans="1:5" ht="21" customHeight="1">
      <c r="A1" s="119" t="s">
        <v>158</v>
      </c>
      <c r="B1" s="119"/>
      <c r="C1" s="119"/>
      <c r="D1" s="119"/>
      <c r="E1" s="119"/>
    </row>
    <row r="2" spans="1:5" ht="24.75" customHeight="1">
      <c r="A2" s="23" t="s">
        <v>150</v>
      </c>
      <c r="B2" s="23" t="s">
        <v>114</v>
      </c>
      <c r="C2" s="23" t="s">
        <v>149</v>
      </c>
      <c r="D2" s="23" t="s">
        <v>161</v>
      </c>
      <c r="E2" s="23" t="s">
        <v>90</v>
      </c>
    </row>
    <row r="3" spans="1:5" ht="18" customHeight="1">
      <c r="A3" s="22">
        <v>1</v>
      </c>
      <c r="B3" s="58" t="s">
        <v>48</v>
      </c>
      <c r="C3" s="62">
        <f>'MGT&amp;MIS_2016-17'!$F$49</f>
        <v>211.62045</v>
      </c>
      <c r="D3" s="104">
        <f>'MGT&amp;MIS_2016-17'!G49</f>
        <v>211.62045</v>
      </c>
      <c r="E3" s="80"/>
    </row>
    <row r="4" spans="1:5" ht="18" customHeight="1">
      <c r="A4" s="22">
        <v>2</v>
      </c>
      <c r="B4" s="58" t="s">
        <v>87</v>
      </c>
      <c r="C4" s="62">
        <f>'MGT&amp;MIS_2016-17'!$I$49</f>
        <v>175.44075000000004</v>
      </c>
      <c r="D4" s="104">
        <f>'MGT&amp;MIS_2016-17'!J49</f>
        <v>145.44074999999998</v>
      </c>
      <c r="E4" s="80"/>
    </row>
    <row r="5" spans="1:5" ht="18" customHeight="1">
      <c r="A5" s="22">
        <v>3</v>
      </c>
      <c r="B5" s="58" t="s">
        <v>50</v>
      </c>
      <c r="C5" s="62">
        <f>'MGT&amp;MIS_2016-17'!$L$49</f>
        <v>252.48047999999997</v>
      </c>
      <c r="D5" s="104">
        <f>'MGT&amp;MIS_2016-17'!M49</f>
        <v>252.48047999999997</v>
      </c>
      <c r="E5" s="80"/>
    </row>
    <row r="6" spans="1:5" ht="18" customHeight="1">
      <c r="A6" s="22">
        <v>4</v>
      </c>
      <c r="B6" s="58" t="s">
        <v>51</v>
      </c>
      <c r="C6" s="62">
        <f>'MGT&amp;MIS_2016-17'!$O$49</f>
        <v>260.88</v>
      </c>
      <c r="D6" s="104">
        <f>'MGT&amp;MIS_2016-17'!P49</f>
        <v>255.35000000000002</v>
      </c>
      <c r="E6" s="80"/>
    </row>
    <row r="7" spans="1:5" ht="18" customHeight="1">
      <c r="A7" s="22">
        <v>5</v>
      </c>
      <c r="B7" s="58" t="s">
        <v>52</v>
      </c>
      <c r="C7" s="62">
        <f>'MGT&amp;MIS_2016-17'!$R$49</f>
        <v>301.05313</v>
      </c>
      <c r="D7" s="62">
        <f>'MGT&amp;MIS_2016-17'!S49</f>
        <v>301.05313</v>
      </c>
      <c r="E7" s="80"/>
    </row>
    <row r="8" spans="1:5" ht="18" customHeight="1">
      <c r="A8" s="22">
        <v>6</v>
      </c>
      <c r="B8" s="58" t="s">
        <v>53</v>
      </c>
      <c r="C8" s="62">
        <f>'MGT&amp;MIS_2016-17'!$U$49</f>
        <v>310.38336000000004</v>
      </c>
      <c r="D8" s="62">
        <f>'MGT&amp;MIS_2016-17'!V49</f>
        <v>310.38336000000004</v>
      </c>
      <c r="E8" s="80"/>
    </row>
    <row r="9" spans="1:5" ht="18" customHeight="1">
      <c r="A9" s="22">
        <v>7</v>
      </c>
      <c r="B9" s="58" t="s">
        <v>54</v>
      </c>
      <c r="C9" s="62">
        <f>'MGT&amp;MIS_2016-17'!$X$49</f>
        <v>293.16510999999997</v>
      </c>
      <c r="D9" s="62">
        <f>'MGT&amp;MIS_2016-17'!Y49</f>
        <v>293.16510999999997</v>
      </c>
      <c r="E9" s="80"/>
    </row>
    <row r="10" spans="1:5" ht="18" customHeight="1">
      <c r="A10" s="22">
        <v>8</v>
      </c>
      <c r="B10" s="58" t="s">
        <v>55</v>
      </c>
      <c r="C10" s="62">
        <f>'MGT&amp;MIS_2016-17'!$AA$49</f>
        <v>220.16605</v>
      </c>
      <c r="D10" s="62">
        <f>'MGT&amp;MIS_2016-17'!AB49</f>
        <v>220.16605</v>
      </c>
      <c r="E10" s="80"/>
    </row>
    <row r="11" spans="1:5" ht="18" customHeight="1">
      <c r="A11" s="22">
        <v>9</v>
      </c>
      <c r="B11" s="58" t="s">
        <v>56</v>
      </c>
      <c r="C11" s="62">
        <f>'MGT&amp;MIS_2016-17'!$AD$49</f>
        <v>348.09871</v>
      </c>
      <c r="D11" s="62">
        <f>'MGT&amp;MIS_2016-17'!AE49</f>
        <v>348.09871</v>
      </c>
      <c r="E11" s="80"/>
    </row>
    <row r="12" spans="1:5" ht="18" customHeight="1">
      <c r="A12" s="22">
        <v>10</v>
      </c>
      <c r="B12" s="58" t="s">
        <v>115</v>
      </c>
      <c r="C12" s="62">
        <f>'MGT&amp;MIS_2016-17'!$AG$49</f>
        <v>411.453</v>
      </c>
      <c r="D12" s="62">
        <f>'MGT&amp;MIS_2016-17'!AH49</f>
        <v>351.453</v>
      </c>
      <c r="E12" s="80"/>
    </row>
    <row r="13" spans="1:5" ht="18" customHeight="1">
      <c r="A13" s="22">
        <v>11</v>
      </c>
      <c r="B13" s="58" t="s">
        <v>58</v>
      </c>
      <c r="C13" s="62">
        <f>'MGT&amp;MIS_2016-17'!$AJ$49</f>
        <v>429.59614999999997</v>
      </c>
      <c r="D13" s="62">
        <f>'MGT&amp;MIS_2016-17'!AK49</f>
        <v>399.59614999999997</v>
      </c>
      <c r="E13" s="80"/>
    </row>
    <row r="14" spans="1:5" ht="18" customHeight="1">
      <c r="A14" s="22">
        <v>12</v>
      </c>
      <c r="B14" s="58" t="s">
        <v>59</v>
      </c>
      <c r="C14" s="62">
        <f>'MGT&amp;MIS_2016-17'!$AM$49</f>
        <v>243.83454999999998</v>
      </c>
      <c r="D14" s="62">
        <f>'MGT&amp;MIS_2016-17'!AN49</f>
        <v>243.83454999999998</v>
      </c>
      <c r="E14" s="80"/>
    </row>
    <row r="15" spans="1:5" ht="18" customHeight="1">
      <c r="A15" s="22">
        <v>13</v>
      </c>
      <c r="B15" s="58" t="s">
        <v>60</v>
      </c>
      <c r="C15" s="62">
        <f>'MGT&amp;MIS_2016-17'!$AP$49</f>
        <v>231.388</v>
      </c>
      <c r="D15" s="62">
        <f>'MGT&amp;MIS_2016-17'!AQ49</f>
        <v>231.388</v>
      </c>
      <c r="E15" s="80"/>
    </row>
    <row r="16" spans="1:5" ht="18" customHeight="1">
      <c r="A16" s="22">
        <v>14</v>
      </c>
      <c r="B16" s="58" t="s">
        <v>61</v>
      </c>
      <c r="C16" s="62">
        <f>'MGT&amp;MIS_2016-17'!$AS$49</f>
        <v>181.37599999999998</v>
      </c>
      <c r="D16" s="62">
        <f>'MGT&amp;MIS_2016-17'!AT49</f>
        <v>181.37599999999998</v>
      </c>
      <c r="E16" s="80"/>
    </row>
    <row r="17" spans="1:5" ht="18" customHeight="1">
      <c r="A17" s="22">
        <v>15</v>
      </c>
      <c r="B17" s="58" t="s">
        <v>62</v>
      </c>
      <c r="C17" s="62">
        <f>'MGT&amp;MIS_2016-17'!$AV$49</f>
        <v>278.37307999999996</v>
      </c>
      <c r="D17" s="62">
        <f>'MGT&amp;MIS_2016-17'!AW49</f>
        <v>278.37307999999996</v>
      </c>
      <c r="E17" s="80"/>
    </row>
    <row r="18" spans="1:5" ht="18" customHeight="1">
      <c r="A18" s="22">
        <v>16</v>
      </c>
      <c r="B18" s="58" t="s">
        <v>65</v>
      </c>
      <c r="C18" s="62">
        <f>'MGT&amp;MIS_2016-17'!$AY$49</f>
        <v>352.85756000000003</v>
      </c>
      <c r="D18" s="62">
        <f>'MGT&amp;MIS_2016-17'!AZ49</f>
        <v>352.85756000000003</v>
      </c>
      <c r="E18" s="80"/>
    </row>
    <row r="19" spans="1:5" ht="18" customHeight="1">
      <c r="A19" s="22">
        <v>17</v>
      </c>
      <c r="B19" s="58" t="s">
        <v>63</v>
      </c>
      <c r="C19" s="62">
        <f>'MGT&amp;MIS_2016-17'!$BB$49</f>
        <v>196.08805999999996</v>
      </c>
      <c r="D19" s="62">
        <f>'MGT&amp;MIS_2016-17'!BC49</f>
        <v>176.08805999999996</v>
      </c>
      <c r="E19" s="80"/>
    </row>
    <row r="20" spans="1:5" ht="18" customHeight="1">
      <c r="A20" s="22">
        <v>18</v>
      </c>
      <c r="B20" s="58" t="s">
        <v>64</v>
      </c>
      <c r="C20" s="62">
        <f>'MGT&amp;MIS_2016-17'!$BE$49</f>
        <v>189.70593</v>
      </c>
      <c r="D20" s="62">
        <f>'MGT&amp;MIS_2016-17'!BF49</f>
        <v>169.70593</v>
      </c>
      <c r="E20" s="80"/>
    </row>
    <row r="21" spans="1:5" ht="18" customHeight="1">
      <c r="A21" s="22">
        <v>19</v>
      </c>
      <c r="B21" s="58" t="s">
        <v>66</v>
      </c>
      <c r="C21" s="62">
        <f>'MGT&amp;MIS_2016-17'!$BH$49</f>
        <v>219.944</v>
      </c>
      <c r="D21" s="62">
        <f>'MGT&amp;MIS_2016-17'!BI49</f>
        <v>219.944</v>
      </c>
      <c r="E21" s="80"/>
    </row>
    <row r="22" spans="1:5" ht="18" customHeight="1">
      <c r="A22" s="22">
        <v>20</v>
      </c>
      <c r="B22" s="58" t="s">
        <v>67</v>
      </c>
      <c r="C22" s="62">
        <f>'MGT&amp;MIS_2016-17'!$BK$49</f>
        <v>237.30098</v>
      </c>
      <c r="D22" s="62">
        <f>'MGT&amp;MIS_2016-17'!BL49</f>
        <v>234.65194</v>
      </c>
      <c r="E22" s="80"/>
    </row>
    <row r="23" spans="1:5" ht="18" customHeight="1">
      <c r="A23" s="22">
        <v>21</v>
      </c>
      <c r="B23" s="58" t="s">
        <v>68</v>
      </c>
      <c r="C23" s="62">
        <f>'MGT&amp;MIS_2016-17'!$BN$49</f>
        <v>357.08303</v>
      </c>
      <c r="D23" s="62">
        <f>'MGT&amp;MIS_2016-17'!BO49</f>
        <v>307.08303</v>
      </c>
      <c r="E23" s="80"/>
    </row>
    <row r="24" spans="1:5" ht="18" customHeight="1">
      <c r="A24" s="22">
        <v>22</v>
      </c>
      <c r="B24" s="58" t="s">
        <v>69</v>
      </c>
      <c r="C24" s="62">
        <f>'MGT&amp;MIS_2016-17'!$BQ$49</f>
        <v>221.76450999999997</v>
      </c>
      <c r="D24" s="62">
        <f>'MGT&amp;MIS_2016-17'!BR49</f>
        <v>221.76450999999997</v>
      </c>
      <c r="E24" s="80"/>
    </row>
    <row r="25" spans="1:5" ht="18" customHeight="1">
      <c r="A25" s="22">
        <v>23</v>
      </c>
      <c r="B25" s="58" t="s">
        <v>70</v>
      </c>
      <c r="C25" s="62">
        <f>'MGT&amp;MIS_2016-17'!$BT$49</f>
        <v>392.69924000000003</v>
      </c>
      <c r="D25" s="62">
        <f>'MGT&amp;MIS_2016-17'!BU49</f>
        <v>362.69924000000003</v>
      </c>
      <c r="E25" s="80"/>
    </row>
    <row r="26" spans="1:5" ht="18" customHeight="1">
      <c r="A26" s="22">
        <v>24</v>
      </c>
      <c r="B26" s="58" t="s">
        <v>71</v>
      </c>
      <c r="C26" s="62">
        <f>'MGT&amp;MIS_2016-17'!$BW$49</f>
        <v>383.01955</v>
      </c>
      <c r="D26" s="62">
        <f>'MGT&amp;MIS_2016-17'!BX49</f>
        <v>383.01955</v>
      </c>
      <c r="E26" s="80"/>
    </row>
    <row r="27" spans="1:5" ht="18" customHeight="1">
      <c r="A27" s="22">
        <v>25</v>
      </c>
      <c r="B27" s="58" t="s">
        <v>72</v>
      </c>
      <c r="C27" s="62">
        <f>'MGT&amp;MIS_2016-17'!$BZ$49</f>
        <v>257.931</v>
      </c>
      <c r="D27" s="62">
        <f>'MGT&amp;MIS_2016-17'!CA49</f>
        <v>257.931</v>
      </c>
      <c r="E27" s="80"/>
    </row>
    <row r="28" spans="1:5" ht="18" customHeight="1">
      <c r="A28" s="22">
        <v>26</v>
      </c>
      <c r="B28" s="58" t="s">
        <v>116</v>
      </c>
      <c r="C28" s="62">
        <f>'MGT&amp;MIS_2016-17'!$CC$49</f>
        <v>487.49280000000005</v>
      </c>
      <c r="D28" s="62">
        <f>'MGT&amp;MIS_2016-17'!CD49</f>
        <v>487.49280000000005</v>
      </c>
      <c r="E28" s="80"/>
    </row>
    <row r="29" spans="1:5" ht="18" customHeight="1">
      <c r="A29" s="22">
        <v>27</v>
      </c>
      <c r="B29" s="58" t="s">
        <v>117</v>
      </c>
      <c r="C29" s="62">
        <f>'MGT&amp;MIS_2016-17'!$CF$49</f>
        <v>7.687999999999999</v>
      </c>
      <c r="D29" s="62">
        <f>'MGT&amp;MIS_2016-17'!CG49</f>
        <v>7.687999999999999</v>
      </c>
      <c r="E29" s="80"/>
    </row>
    <row r="30" spans="1:5" ht="18" customHeight="1">
      <c r="A30" s="22">
        <v>28</v>
      </c>
      <c r="B30" s="58" t="s">
        <v>74</v>
      </c>
      <c r="C30" s="62">
        <f>'MGT&amp;MIS_2016-17'!$CI$49</f>
        <v>355.8017299999999</v>
      </c>
      <c r="D30" s="62">
        <f>'MGT&amp;MIS_2016-17'!CJ49</f>
        <v>305.80172999999996</v>
      </c>
      <c r="E30" s="80"/>
    </row>
    <row r="31" spans="1:5" ht="18" customHeight="1">
      <c r="A31" s="22">
        <v>29</v>
      </c>
      <c r="B31" s="58" t="s">
        <v>75</v>
      </c>
      <c r="C31" s="62">
        <f>'MGT&amp;MIS_2016-17'!$CL$49</f>
        <v>372.49700000000007</v>
      </c>
      <c r="D31" s="62">
        <f>'MGT&amp;MIS_2016-17'!CM49</f>
        <v>372.49700000000007</v>
      </c>
      <c r="E31" s="80"/>
    </row>
    <row r="32" spans="1:5" ht="18" customHeight="1">
      <c r="A32" s="22">
        <v>30</v>
      </c>
      <c r="B32" s="58" t="s">
        <v>76</v>
      </c>
      <c r="C32" s="62">
        <f>'MGT&amp;MIS_2016-17'!$CO$49</f>
        <v>237.29215999999997</v>
      </c>
      <c r="D32" s="62">
        <f>'MGT&amp;MIS_2016-17'!CP49</f>
        <v>237.29215999999997</v>
      </c>
      <c r="E32" s="80"/>
    </row>
    <row r="33" spans="1:5" ht="18" customHeight="1">
      <c r="A33" s="22">
        <v>31</v>
      </c>
      <c r="B33" s="58" t="s">
        <v>77</v>
      </c>
      <c r="C33" s="62">
        <f>'MGT&amp;MIS_2016-17'!$CR$49</f>
        <v>420.36918000000003</v>
      </c>
      <c r="D33" s="62">
        <f>'MGT&amp;MIS_2016-17'!CS49</f>
        <v>420.36918000000003</v>
      </c>
      <c r="E33" s="80"/>
    </row>
    <row r="34" spans="1:5" ht="18" customHeight="1">
      <c r="A34" s="22">
        <v>32</v>
      </c>
      <c r="B34" s="58" t="s">
        <v>78</v>
      </c>
      <c r="C34" s="62">
        <f>'MGT&amp;MIS_2016-17'!$CU$49</f>
        <v>395.42382</v>
      </c>
      <c r="D34" s="62">
        <f>'MGT&amp;MIS_2016-17'!CV49</f>
        <v>355.42382</v>
      </c>
      <c r="E34" s="80"/>
    </row>
    <row r="35" spans="1:5" ht="18" customHeight="1">
      <c r="A35" s="22">
        <v>33</v>
      </c>
      <c r="B35" s="58" t="s">
        <v>79</v>
      </c>
      <c r="C35" s="62">
        <f>'MGT&amp;MIS_2016-17'!$CX$49</f>
        <v>169.3167</v>
      </c>
      <c r="D35" s="62">
        <f>'MGT&amp;MIS_2016-17'!CY49</f>
        <v>169.3167</v>
      </c>
      <c r="E35" s="80"/>
    </row>
    <row r="36" spans="1:5" ht="18" customHeight="1">
      <c r="A36" s="22">
        <v>34</v>
      </c>
      <c r="B36" s="58" t="s">
        <v>80</v>
      </c>
      <c r="C36" s="62">
        <f>'MGT&amp;MIS_2016-17'!$DA$49</f>
        <v>163.02818</v>
      </c>
      <c r="D36" s="62">
        <f>'MGT&amp;MIS_2016-17'!DB49</f>
        <v>163.02818</v>
      </c>
      <c r="E36" s="80"/>
    </row>
    <row r="37" spans="1:5" ht="18" customHeight="1">
      <c r="A37" s="22">
        <v>35</v>
      </c>
      <c r="B37" s="58" t="s">
        <v>81</v>
      </c>
      <c r="C37" s="62">
        <f>'MGT&amp;MIS_2016-17'!$DD$49</f>
        <v>318.04499999999996</v>
      </c>
      <c r="D37" s="62">
        <f>'MGT&amp;MIS_2016-17'!DE49</f>
        <v>288.045</v>
      </c>
      <c r="E37" s="80"/>
    </row>
    <row r="38" spans="1:5" ht="18" customHeight="1">
      <c r="A38" s="22">
        <v>36</v>
      </c>
      <c r="B38" s="58" t="s">
        <v>82</v>
      </c>
      <c r="C38" s="62">
        <f>'MGT&amp;MIS_2016-17'!$DG$49</f>
        <v>336.39168000000006</v>
      </c>
      <c r="D38" s="62">
        <f>'MGT&amp;MIS_2016-17'!DH49</f>
        <v>296.39167999999995</v>
      </c>
      <c r="E38" s="80"/>
    </row>
    <row r="39" spans="1:5" ht="18" customHeight="1">
      <c r="A39" s="22">
        <v>37</v>
      </c>
      <c r="B39" s="58" t="s">
        <v>83</v>
      </c>
      <c r="C39" s="62">
        <f>'MGT&amp;MIS_2016-17'!$DJ$49</f>
        <v>245.50733999999997</v>
      </c>
      <c r="D39" s="62">
        <f>'MGT&amp;MIS_2016-17'!DK49</f>
        <v>225.50733999999997</v>
      </c>
      <c r="E39" s="80"/>
    </row>
    <row r="40" spans="1:5" ht="18" customHeight="1">
      <c r="A40" s="22">
        <v>38</v>
      </c>
      <c r="B40" s="58" t="s">
        <v>84</v>
      </c>
      <c r="C40" s="62">
        <f>'MGT&amp;MIS_2016-17'!$DM$49</f>
        <v>368.70079</v>
      </c>
      <c r="D40" s="62">
        <f>'MGT&amp;MIS_2016-17'!DN49</f>
        <v>368.70079</v>
      </c>
      <c r="E40" s="80"/>
    </row>
    <row r="41" spans="1:5" ht="18" customHeight="1">
      <c r="A41" s="22">
        <v>39</v>
      </c>
      <c r="B41" s="58" t="s">
        <v>118</v>
      </c>
      <c r="C41" s="62">
        <f>'MGT&amp;MIS_2016-17'!$DP$49</f>
        <v>388.21382</v>
      </c>
      <c r="D41" s="62">
        <f>'MGT&amp;MIS_2016-17'!DQ49</f>
        <v>376.7921099999999</v>
      </c>
      <c r="E41" s="80"/>
    </row>
    <row r="42" spans="1:5" ht="12.75">
      <c r="A42" s="122" t="s">
        <v>119</v>
      </c>
      <c r="B42" s="123"/>
      <c r="C42" s="105">
        <f>SUM(C3:C41)</f>
        <v>11223.47088</v>
      </c>
      <c r="D42" s="105">
        <f>SUM(D3:D41)</f>
        <v>10783.87013</v>
      </c>
      <c r="E42" s="105"/>
    </row>
    <row r="44" ht="12.75">
      <c r="D44" s="83"/>
    </row>
  </sheetData>
  <sheetProtection/>
  <autoFilter ref="A2:D42"/>
  <mergeCells count="2">
    <mergeCell ref="A42:B42"/>
    <mergeCell ref="A1:E1"/>
  </mergeCells>
  <printOptions horizontalCentered="1"/>
  <pageMargins left="0.21" right="0.16" top="0.37" bottom="0.37" header="0.27" footer="0.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3"/>
  <sheetViews>
    <sheetView zoomScalePageLayoutView="0" workbookViewId="0" topLeftCell="A30">
      <selection activeCell="E41" sqref="E41"/>
    </sheetView>
  </sheetViews>
  <sheetFormatPr defaultColWidth="9.140625" defaultRowHeight="12.75"/>
  <cols>
    <col min="2" max="2" width="18.28125" style="0" customWidth="1"/>
    <col min="3" max="3" width="12.8515625" style="0" customWidth="1"/>
    <col min="4" max="4" width="14.421875" style="0" customWidth="1"/>
    <col min="5" max="5" width="15.57421875" style="0" customWidth="1"/>
  </cols>
  <sheetData>
    <row r="3" spans="1:5" s="77" customFormat="1" ht="25.5">
      <c r="A3" s="78" t="s">
        <v>143</v>
      </c>
      <c r="B3" s="78" t="s">
        <v>144</v>
      </c>
      <c r="C3" s="78" t="s">
        <v>146</v>
      </c>
      <c r="D3" s="78" t="s">
        <v>147</v>
      </c>
      <c r="E3" s="78" t="s">
        <v>119</v>
      </c>
    </row>
    <row r="4" spans="1:5" ht="16.5" customHeight="1">
      <c r="A4" s="79">
        <v>1</v>
      </c>
      <c r="B4" s="80" t="s">
        <v>48</v>
      </c>
      <c r="C4" s="80">
        <v>484406</v>
      </c>
      <c r="D4" s="80">
        <v>150691</v>
      </c>
      <c r="E4" s="80">
        <f>+C4+D4</f>
        <v>635097</v>
      </c>
    </row>
    <row r="5" spans="1:5" ht="16.5" customHeight="1">
      <c r="A5" s="79">
        <v>2</v>
      </c>
      <c r="B5" s="80" t="s">
        <v>87</v>
      </c>
      <c r="C5" s="80">
        <v>102577</v>
      </c>
      <c r="D5" s="80">
        <v>56682</v>
      </c>
      <c r="E5" s="80">
        <f aca="true" t="shared" si="0" ref="E5:E42">+C5+D5</f>
        <v>159259</v>
      </c>
    </row>
    <row r="6" spans="1:5" ht="16.5" customHeight="1">
      <c r="A6" s="79">
        <v>3</v>
      </c>
      <c r="B6" s="80" t="s">
        <v>50</v>
      </c>
      <c r="C6" s="80">
        <v>389485</v>
      </c>
      <c r="D6" s="80">
        <v>197268</v>
      </c>
      <c r="E6" s="80">
        <f t="shared" si="0"/>
        <v>586753</v>
      </c>
    </row>
    <row r="7" spans="1:5" ht="16.5" customHeight="1">
      <c r="A7" s="79">
        <v>4</v>
      </c>
      <c r="B7" s="80" t="s">
        <v>51</v>
      </c>
      <c r="C7" s="80">
        <v>286333</v>
      </c>
      <c r="D7" s="80">
        <v>134519</v>
      </c>
      <c r="E7" s="80">
        <f t="shared" si="0"/>
        <v>420852</v>
      </c>
    </row>
    <row r="8" spans="1:5" ht="16.5" customHeight="1">
      <c r="A8" s="79">
        <v>5</v>
      </c>
      <c r="B8" s="80" t="s">
        <v>52</v>
      </c>
      <c r="C8" s="80">
        <v>421615</v>
      </c>
      <c r="D8" s="80">
        <v>203081</v>
      </c>
      <c r="E8" s="80">
        <f t="shared" si="0"/>
        <v>624696</v>
      </c>
    </row>
    <row r="9" spans="1:5" ht="16.5" customHeight="1">
      <c r="A9" s="79">
        <v>6</v>
      </c>
      <c r="B9" s="80" t="s">
        <v>53</v>
      </c>
      <c r="C9" s="80">
        <v>415439</v>
      </c>
      <c r="D9" s="80">
        <v>191073</v>
      </c>
      <c r="E9" s="80">
        <f t="shared" si="0"/>
        <v>606512</v>
      </c>
    </row>
    <row r="10" spans="1:5" ht="16.5" customHeight="1">
      <c r="A10" s="79">
        <v>7</v>
      </c>
      <c r="B10" s="80" t="s">
        <v>54</v>
      </c>
      <c r="C10" s="80">
        <v>359633</v>
      </c>
      <c r="D10" s="80">
        <v>181716</v>
      </c>
      <c r="E10" s="80">
        <f t="shared" si="0"/>
        <v>541349</v>
      </c>
    </row>
    <row r="11" spans="1:5" ht="16.5" customHeight="1">
      <c r="A11" s="79">
        <v>8</v>
      </c>
      <c r="B11" s="80" t="s">
        <v>55</v>
      </c>
      <c r="C11" s="80">
        <v>235609</v>
      </c>
      <c r="D11" s="80">
        <v>130346</v>
      </c>
      <c r="E11" s="80">
        <f t="shared" si="0"/>
        <v>365955</v>
      </c>
    </row>
    <row r="12" spans="1:5" ht="16.5" customHeight="1">
      <c r="A12" s="79">
        <v>9</v>
      </c>
      <c r="B12" s="80" t="s">
        <v>56</v>
      </c>
      <c r="C12" s="80">
        <v>560196</v>
      </c>
      <c r="D12" s="80">
        <v>240520</v>
      </c>
      <c r="E12" s="80">
        <f t="shared" si="0"/>
        <v>800716</v>
      </c>
    </row>
    <row r="13" spans="1:5" ht="16.5" customHeight="1">
      <c r="A13" s="79">
        <v>10</v>
      </c>
      <c r="B13" s="80" t="s">
        <v>57</v>
      </c>
      <c r="C13" s="80">
        <v>804243</v>
      </c>
      <c r="D13" s="80">
        <v>327235</v>
      </c>
      <c r="E13" s="80">
        <f t="shared" si="0"/>
        <v>1131478</v>
      </c>
    </row>
    <row r="14" spans="1:5" ht="16.5" customHeight="1">
      <c r="A14" s="79">
        <v>11</v>
      </c>
      <c r="B14" s="80" t="s">
        <v>58</v>
      </c>
      <c r="C14" s="80">
        <v>616804</v>
      </c>
      <c r="D14" s="80">
        <v>265912</v>
      </c>
      <c r="E14" s="80">
        <f t="shared" si="0"/>
        <v>882716</v>
      </c>
    </row>
    <row r="15" spans="1:5" ht="16.5" customHeight="1">
      <c r="A15" s="79">
        <v>12</v>
      </c>
      <c r="B15" s="80" t="s">
        <v>59</v>
      </c>
      <c r="C15" s="80">
        <v>363418</v>
      </c>
      <c r="D15" s="80">
        <v>175766</v>
      </c>
      <c r="E15" s="80">
        <f t="shared" si="0"/>
        <v>539184</v>
      </c>
    </row>
    <row r="16" spans="1:5" ht="16.5" customHeight="1">
      <c r="A16" s="79">
        <v>13</v>
      </c>
      <c r="B16" s="80" t="s">
        <v>60</v>
      </c>
      <c r="C16" s="80">
        <v>305068</v>
      </c>
      <c r="D16" s="80">
        <v>125576</v>
      </c>
      <c r="E16" s="80">
        <f t="shared" si="0"/>
        <v>430644</v>
      </c>
    </row>
    <row r="17" spans="1:5" ht="16.5" customHeight="1">
      <c r="A17" s="79">
        <v>14</v>
      </c>
      <c r="B17" s="80" t="s">
        <v>61</v>
      </c>
      <c r="C17" s="80">
        <v>159404</v>
      </c>
      <c r="D17" s="80">
        <v>86118</v>
      </c>
      <c r="E17" s="80">
        <f t="shared" si="0"/>
        <v>245522</v>
      </c>
    </row>
    <row r="18" spans="1:5" ht="16.5" customHeight="1">
      <c r="A18" s="79">
        <v>15</v>
      </c>
      <c r="B18" s="80" t="s">
        <v>62</v>
      </c>
      <c r="C18" s="80">
        <v>230283</v>
      </c>
      <c r="D18" s="80">
        <v>121688</v>
      </c>
      <c r="E18" s="80">
        <f t="shared" si="0"/>
        <v>351971</v>
      </c>
    </row>
    <row r="19" spans="1:5" ht="16.5" customHeight="1">
      <c r="A19" s="79">
        <v>16</v>
      </c>
      <c r="B19" s="80" t="s">
        <v>65</v>
      </c>
      <c r="C19" s="80">
        <v>498383</v>
      </c>
      <c r="D19" s="80">
        <v>204798</v>
      </c>
      <c r="E19" s="80">
        <f t="shared" si="0"/>
        <v>703181</v>
      </c>
    </row>
    <row r="20" spans="1:5" ht="16.5" customHeight="1">
      <c r="A20" s="79">
        <v>17</v>
      </c>
      <c r="B20" s="80" t="s">
        <v>63</v>
      </c>
      <c r="C20" s="80">
        <v>275145</v>
      </c>
      <c r="D20" s="80">
        <v>117472</v>
      </c>
      <c r="E20" s="80">
        <f t="shared" si="0"/>
        <v>392617</v>
      </c>
    </row>
    <row r="21" spans="1:5" ht="16.5" customHeight="1">
      <c r="A21" s="79">
        <v>18</v>
      </c>
      <c r="B21" s="80" t="s">
        <v>64</v>
      </c>
      <c r="C21" s="80">
        <v>311291</v>
      </c>
      <c r="D21" s="80">
        <v>110306</v>
      </c>
      <c r="E21" s="80">
        <f t="shared" si="0"/>
        <v>421597</v>
      </c>
    </row>
    <row r="22" spans="1:5" ht="16.5" customHeight="1">
      <c r="A22" s="79">
        <v>19</v>
      </c>
      <c r="B22" s="80" t="s">
        <v>66</v>
      </c>
      <c r="C22" s="80">
        <v>159660</v>
      </c>
      <c r="D22" s="80">
        <v>72015</v>
      </c>
      <c r="E22" s="80">
        <f t="shared" si="0"/>
        <v>231675</v>
      </c>
    </row>
    <row r="23" spans="1:5" ht="16.5" customHeight="1">
      <c r="A23" s="79">
        <v>20</v>
      </c>
      <c r="B23" s="80" t="s">
        <v>67</v>
      </c>
      <c r="C23" s="80">
        <v>334058</v>
      </c>
      <c r="D23" s="80">
        <v>164596</v>
      </c>
      <c r="E23" s="80">
        <f t="shared" si="0"/>
        <v>498654</v>
      </c>
    </row>
    <row r="24" spans="1:5" ht="16.5" customHeight="1">
      <c r="A24" s="79">
        <v>21</v>
      </c>
      <c r="B24" s="80" t="s">
        <v>68</v>
      </c>
      <c r="C24" s="80">
        <v>653534</v>
      </c>
      <c r="D24" s="80">
        <v>316583</v>
      </c>
      <c r="E24" s="80">
        <f t="shared" si="0"/>
        <v>970117</v>
      </c>
    </row>
    <row r="25" spans="1:5" ht="16.5" customHeight="1">
      <c r="A25" s="79">
        <v>22</v>
      </c>
      <c r="B25" s="80" t="s">
        <v>69</v>
      </c>
      <c r="C25" s="80">
        <v>180506</v>
      </c>
      <c r="D25" s="80">
        <v>91047</v>
      </c>
      <c r="E25" s="80">
        <f t="shared" si="0"/>
        <v>271553</v>
      </c>
    </row>
    <row r="26" spans="1:5" ht="16.5" customHeight="1">
      <c r="A26" s="79">
        <v>23</v>
      </c>
      <c r="B26" s="80" t="s">
        <v>70</v>
      </c>
      <c r="C26" s="80">
        <v>638550</v>
      </c>
      <c r="D26" s="80">
        <v>303341</v>
      </c>
      <c r="E26" s="80">
        <f t="shared" si="0"/>
        <v>941891</v>
      </c>
    </row>
    <row r="27" spans="1:5" ht="16.5" customHeight="1">
      <c r="A27" s="79">
        <v>24</v>
      </c>
      <c r="B27" s="80" t="s">
        <v>71</v>
      </c>
      <c r="C27" s="80">
        <v>358924</v>
      </c>
      <c r="D27" s="80">
        <v>172518</v>
      </c>
      <c r="E27" s="80">
        <f t="shared" si="0"/>
        <v>531442</v>
      </c>
    </row>
    <row r="28" spans="1:5" ht="16.5" customHeight="1">
      <c r="A28" s="79">
        <v>25</v>
      </c>
      <c r="B28" s="80" t="s">
        <v>72</v>
      </c>
      <c r="C28" s="80">
        <v>345989</v>
      </c>
      <c r="D28" s="80">
        <v>155777</v>
      </c>
      <c r="E28" s="80">
        <f t="shared" si="0"/>
        <v>501766</v>
      </c>
    </row>
    <row r="29" spans="1:5" ht="16.5" customHeight="1">
      <c r="A29" s="79">
        <v>26</v>
      </c>
      <c r="B29" s="80" t="s">
        <v>88</v>
      </c>
      <c r="C29" s="80">
        <v>503870</v>
      </c>
      <c r="D29" s="80">
        <v>244211</v>
      </c>
      <c r="E29" s="80">
        <f t="shared" si="0"/>
        <v>748081</v>
      </c>
    </row>
    <row r="30" spans="1:5" ht="16.5" customHeight="1">
      <c r="A30" s="79">
        <v>27</v>
      </c>
      <c r="B30" s="80" t="s">
        <v>145</v>
      </c>
      <c r="C30" s="80">
        <v>53539</v>
      </c>
      <c r="D30" s="80">
        <v>32854</v>
      </c>
      <c r="E30" s="80">
        <f t="shared" si="0"/>
        <v>86393</v>
      </c>
    </row>
    <row r="31" spans="1:5" ht="16.5" customHeight="1">
      <c r="A31" s="79">
        <v>28</v>
      </c>
      <c r="B31" s="80" t="s">
        <v>74</v>
      </c>
      <c r="C31" s="80">
        <v>562439</v>
      </c>
      <c r="D31" s="80">
        <v>201482</v>
      </c>
      <c r="E31" s="80">
        <f t="shared" si="0"/>
        <v>763921</v>
      </c>
    </row>
    <row r="32" spans="1:5" ht="16.5" customHeight="1">
      <c r="A32" s="79">
        <v>29</v>
      </c>
      <c r="B32" s="80" t="s">
        <v>75</v>
      </c>
      <c r="C32" s="80">
        <v>370394</v>
      </c>
      <c r="D32" s="80">
        <v>200976</v>
      </c>
      <c r="E32" s="80">
        <f t="shared" si="0"/>
        <v>571370</v>
      </c>
    </row>
    <row r="33" spans="1:5" ht="16.5" customHeight="1">
      <c r="A33" s="79">
        <v>30</v>
      </c>
      <c r="B33" s="80" t="s">
        <v>76</v>
      </c>
      <c r="C33" s="80">
        <v>331556</v>
      </c>
      <c r="D33" s="80">
        <v>132051</v>
      </c>
      <c r="E33" s="80">
        <f t="shared" si="0"/>
        <v>463607</v>
      </c>
    </row>
    <row r="34" spans="1:5" ht="16.5" customHeight="1">
      <c r="A34" s="79">
        <v>31</v>
      </c>
      <c r="B34" s="80" t="s">
        <v>77</v>
      </c>
      <c r="C34" s="80">
        <v>586750</v>
      </c>
      <c r="D34" s="80">
        <v>290403</v>
      </c>
      <c r="E34" s="80">
        <f t="shared" si="0"/>
        <v>877153</v>
      </c>
    </row>
    <row r="35" spans="1:5" ht="16.5" customHeight="1">
      <c r="A35" s="79">
        <v>32</v>
      </c>
      <c r="B35" s="80" t="s">
        <v>78</v>
      </c>
      <c r="C35" s="80">
        <v>565274</v>
      </c>
      <c r="D35" s="80">
        <v>283189</v>
      </c>
      <c r="E35" s="80">
        <f t="shared" si="0"/>
        <v>848463</v>
      </c>
    </row>
    <row r="36" spans="1:5" ht="16.5" customHeight="1">
      <c r="A36" s="79">
        <v>33</v>
      </c>
      <c r="B36" s="80" t="s">
        <v>79</v>
      </c>
      <c r="C36" s="80">
        <v>100697</v>
      </c>
      <c r="D36" s="80">
        <v>44622</v>
      </c>
      <c r="E36" s="80">
        <f t="shared" si="0"/>
        <v>145319</v>
      </c>
    </row>
    <row r="37" spans="1:5" ht="16.5" customHeight="1">
      <c r="A37" s="79">
        <v>34</v>
      </c>
      <c r="B37" s="80" t="s">
        <v>80</v>
      </c>
      <c r="C37" s="80">
        <v>114740</v>
      </c>
      <c r="D37" s="80">
        <v>43137</v>
      </c>
      <c r="E37" s="80">
        <f t="shared" si="0"/>
        <v>157877</v>
      </c>
    </row>
    <row r="38" spans="1:5" ht="16.5" customHeight="1">
      <c r="A38" s="79">
        <v>35</v>
      </c>
      <c r="B38" s="80" t="s">
        <v>81</v>
      </c>
      <c r="C38" s="80">
        <v>576134</v>
      </c>
      <c r="D38" s="80">
        <v>229524</v>
      </c>
      <c r="E38" s="80">
        <f t="shared" si="0"/>
        <v>805658</v>
      </c>
    </row>
    <row r="39" spans="1:5" ht="16.5" customHeight="1">
      <c r="A39" s="79">
        <v>36</v>
      </c>
      <c r="B39" s="80" t="s">
        <v>82</v>
      </c>
      <c r="C39" s="80">
        <v>389069</v>
      </c>
      <c r="D39" s="80">
        <v>215327</v>
      </c>
      <c r="E39" s="80">
        <f t="shared" si="0"/>
        <v>604396</v>
      </c>
    </row>
    <row r="40" spans="1:5" ht="16.5" customHeight="1">
      <c r="A40" s="79">
        <v>37</v>
      </c>
      <c r="B40" s="80" t="s">
        <v>83</v>
      </c>
      <c r="C40" s="80">
        <v>350832</v>
      </c>
      <c r="D40" s="80">
        <v>152482</v>
      </c>
      <c r="E40" s="80">
        <f t="shared" si="0"/>
        <v>503314</v>
      </c>
    </row>
    <row r="41" spans="1:5" ht="16.5" customHeight="1">
      <c r="A41" s="79">
        <v>38</v>
      </c>
      <c r="B41" s="80" t="s">
        <v>84</v>
      </c>
      <c r="C41" s="80">
        <v>423948</v>
      </c>
      <c r="D41" s="80">
        <v>232320</v>
      </c>
      <c r="E41" s="80">
        <f t="shared" si="0"/>
        <v>656268</v>
      </c>
    </row>
    <row r="42" spans="1:5" ht="16.5" customHeight="1">
      <c r="A42" s="79">
        <v>39</v>
      </c>
      <c r="B42" s="80" t="s">
        <v>85</v>
      </c>
      <c r="C42" s="80">
        <v>625124</v>
      </c>
      <c r="D42" s="80">
        <v>214067</v>
      </c>
      <c r="E42" s="80">
        <f t="shared" si="0"/>
        <v>839191</v>
      </c>
    </row>
    <row r="43" spans="1:5" ht="16.5" customHeight="1">
      <c r="A43" s="124" t="s">
        <v>119</v>
      </c>
      <c r="B43" s="124"/>
      <c r="C43" s="81">
        <f>SUM(C4:C42)</f>
        <v>15044919</v>
      </c>
      <c r="D43" s="81">
        <f>SUM(D4:D42)</f>
        <v>6813289</v>
      </c>
      <c r="E43" s="81">
        <f>SUM(E4:E42)</f>
        <v>21858208</v>
      </c>
    </row>
  </sheetData>
  <sheetProtection/>
  <mergeCells count="1">
    <mergeCell ref="A43:B4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Rajesh</dc:creator>
  <cp:keywords/>
  <dc:description/>
  <cp:lastModifiedBy>Desktop</cp:lastModifiedBy>
  <cp:lastPrinted>2016-07-01T06:42:33Z</cp:lastPrinted>
  <dcterms:created xsi:type="dcterms:W3CDTF">2006-04-14T14:05:49Z</dcterms:created>
  <dcterms:modified xsi:type="dcterms:W3CDTF">2016-07-08T05:50:18Z</dcterms:modified>
  <cp:category/>
  <cp:version/>
  <cp:contentType/>
  <cp:contentStatus/>
</cp:coreProperties>
</file>